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05" yWindow="-105" windowWidth="19425" windowHeight="10305" activeTab="1"/>
  </bookViews>
  <sheets>
    <sheet name="Annexure" sheetId="9" r:id="rId1"/>
    <sheet name="Table I" sheetId="10" r:id="rId2"/>
    <sheet name="Table-II" sheetId="16" r:id="rId3"/>
    <sheet name="Table-III" sheetId="14" r:id="rId4"/>
    <sheet name="Table IV" sheetId="15" r:id="rId5"/>
    <sheet name="Table-V" sheetId="13" r:id="rId6"/>
    <sheet name="PublicGE1%" sheetId="17" r:id="rId7"/>
  </sheets>
  <calcPr calcId="124519"/>
</workbook>
</file>

<file path=xl/calcChain.xml><?xml version="1.0" encoding="utf-8"?>
<calcChain xmlns="http://schemas.openxmlformats.org/spreadsheetml/2006/main">
  <c r="F4" i="17"/>
  <c r="F3"/>
  <c r="F2"/>
  <c r="S62" i="14"/>
  <c r="S56"/>
  <c r="R80"/>
  <c r="R79"/>
  <c r="I27" i="16"/>
  <c r="K27"/>
  <c r="N27" s="1"/>
  <c r="S27"/>
  <c r="T27" s="1"/>
  <c r="U27"/>
  <c r="X27"/>
  <c r="AA27"/>
  <c r="AD27"/>
  <c r="AG27"/>
  <c r="AJ27"/>
  <c r="S38" l="1"/>
  <c r="S35"/>
  <c r="U35" s="1"/>
  <c r="AC80" i="14" l="1"/>
  <c r="U38" i="16"/>
  <c r="R40"/>
  <c r="Q40"/>
  <c r="P40"/>
  <c r="R25"/>
  <c r="Q25"/>
  <c r="P25"/>
  <c r="W57" i="14" l="1"/>
  <c r="W79" s="1"/>
  <c r="W47"/>
  <c r="W40"/>
  <c r="W29"/>
  <c r="U57"/>
  <c r="U47"/>
  <c r="U40"/>
  <c r="U29"/>
  <c r="W80" l="1"/>
  <c r="O79"/>
  <c r="P57"/>
  <c r="P79" s="1"/>
  <c r="N57"/>
  <c r="N79" s="1"/>
  <c r="P47"/>
  <c r="N47"/>
  <c r="Q78"/>
  <c r="Q77"/>
  <c r="Q76"/>
  <c r="Q75"/>
  <c r="Q74"/>
  <c r="Q73"/>
  <c r="Q72"/>
  <c r="Q71"/>
  <c r="Q70"/>
  <c r="Q69"/>
  <c r="Q68"/>
  <c r="Q67"/>
  <c r="Q66"/>
  <c r="Q65"/>
  <c r="R65" s="1"/>
  <c r="Q64"/>
  <c r="Q63"/>
  <c r="Q62"/>
  <c r="Q61"/>
  <c r="Q60"/>
  <c r="Q59"/>
  <c r="Q58"/>
  <c r="Q56"/>
  <c r="Q55"/>
  <c r="Q54"/>
  <c r="Q53"/>
  <c r="Q52"/>
  <c r="Q51"/>
  <c r="Q50"/>
  <c r="Q49"/>
  <c r="Q48"/>
  <c r="Q46"/>
  <c r="Q45"/>
  <c r="Q44"/>
  <c r="Q43"/>
  <c r="Q42"/>
  <c r="Q41"/>
  <c r="R41" s="1"/>
  <c r="Q39"/>
  <c r="Q38"/>
  <c r="Q37"/>
  <c r="Q36"/>
  <c r="Q35"/>
  <c r="Q34"/>
  <c r="Q33"/>
  <c r="Q32"/>
  <c r="Q31"/>
  <c r="Q30"/>
  <c r="P40"/>
  <c r="N40"/>
  <c r="P29"/>
  <c r="O29"/>
  <c r="N29"/>
  <c r="Q28"/>
  <c r="Q27"/>
  <c r="Q26"/>
  <c r="Q25"/>
  <c r="Q24"/>
  <c r="Q23"/>
  <c r="Q22"/>
  <c r="Q21"/>
  <c r="Q20"/>
  <c r="Q19"/>
  <c r="Q18"/>
  <c r="N80" l="1"/>
  <c r="P80"/>
  <c r="AD57"/>
  <c r="AB57"/>
  <c r="AB79" s="1"/>
  <c r="AD47"/>
  <c r="AB47"/>
  <c r="AD40"/>
  <c r="AB40"/>
  <c r="AD29"/>
  <c r="AB29"/>
  <c r="Z57"/>
  <c r="Z79" s="1"/>
  <c r="Z80" s="1"/>
  <c r="X57"/>
  <c r="X79" s="1"/>
  <c r="Z47"/>
  <c r="X47"/>
  <c r="Z40"/>
  <c r="X40"/>
  <c r="Z29"/>
  <c r="X29"/>
  <c r="AB80" l="1"/>
  <c r="X80"/>
  <c r="R16" i="16" l="1"/>
  <c r="R28" s="1"/>
  <c r="Q16"/>
  <c r="Q28" s="1"/>
  <c r="P16"/>
  <c r="S34" l="1"/>
  <c r="U34" s="1"/>
  <c r="S33"/>
  <c r="S30"/>
  <c r="S25"/>
  <c r="S23"/>
  <c r="S20"/>
  <c r="S19"/>
  <c r="S16"/>
  <c r="AA14" i="10"/>
  <c r="S28" i="16" l="1"/>
  <c r="U23"/>
  <c r="T23"/>
  <c r="U30"/>
  <c r="T30"/>
  <c r="U33"/>
  <c r="U40" s="1"/>
  <c r="S40"/>
  <c r="R44"/>
  <c r="Q44"/>
  <c r="AJ22"/>
  <c r="AG22"/>
  <c r="AJ20"/>
  <c r="AG20"/>
  <c r="AJ19"/>
  <c r="AG19"/>
  <c r="AH16"/>
  <c r="AJ16" s="1"/>
  <c r="AE16"/>
  <c r="AG16" s="1"/>
  <c r="AD22"/>
  <c r="AD20"/>
  <c r="AD19"/>
  <c r="AB16"/>
  <c r="AD16" s="1"/>
  <c r="AA18" i="10"/>
  <c r="AA17"/>
  <c r="AA16"/>
  <c r="AA15"/>
  <c r="Y16" i="16"/>
  <c r="V16"/>
  <c r="X16" s="1"/>
  <c r="AA22"/>
  <c r="X22"/>
  <c r="X20"/>
  <c r="X19"/>
  <c r="S44"/>
  <c r="AL14" i="10"/>
  <c r="AK19"/>
  <c r="AL19" s="1"/>
  <c r="V19"/>
  <c r="AA19" s="1"/>
  <c r="K79" i="14"/>
  <c r="K18" i="10" l="1"/>
  <c r="K17"/>
  <c r="K16"/>
  <c r="K14"/>
  <c r="O18" l="1"/>
  <c r="R18" s="1"/>
  <c r="AB18"/>
  <c r="O16"/>
  <c r="R16" s="1"/>
  <c r="AB16"/>
  <c r="O17"/>
  <c r="R17" s="1"/>
  <c r="AB17"/>
  <c r="O14"/>
  <c r="AB14"/>
  <c r="V57" i="14"/>
  <c r="V79" s="1"/>
  <c r="T57"/>
  <c r="T79" s="1"/>
  <c r="Q57"/>
  <c r="Q79" s="1"/>
  <c r="G57"/>
  <c r="G79" s="1"/>
  <c r="F57"/>
  <c r="F79" s="1"/>
  <c r="E57"/>
  <c r="E79" s="1"/>
  <c r="D57"/>
  <c r="D79" s="1"/>
  <c r="H78"/>
  <c r="H77"/>
  <c r="H76"/>
  <c r="H75"/>
  <c r="H74"/>
  <c r="H73"/>
  <c r="H72"/>
  <c r="H71"/>
  <c r="H70"/>
  <c r="H69"/>
  <c r="J69" l="1"/>
  <c r="L69" s="1"/>
  <c r="R69"/>
  <c r="J73"/>
  <c r="L73" s="1"/>
  <c r="R73"/>
  <c r="J71"/>
  <c r="L71" s="1"/>
  <c r="R71"/>
  <c r="J75"/>
  <c r="L75" s="1"/>
  <c r="R75"/>
  <c r="J70"/>
  <c r="L70" s="1"/>
  <c r="R70"/>
  <c r="J72"/>
  <c r="L72" s="1"/>
  <c r="R72"/>
  <c r="J74"/>
  <c r="L74" s="1"/>
  <c r="R74"/>
  <c r="J76"/>
  <c r="L76" s="1"/>
  <c r="R76"/>
  <c r="J78"/>
  <c r="L78" s="1"/>
  <c r="R78"/>
  <c r="J77"/>
  <c r="L77" s="1"/>
  <c r="R77"/>
  <c r="V47"/>
  <c r="T47"/>
  <c r="Q47"/>
  <c r="G47"/>
  <c r="F47"/>
  <c r="E47"/>
  <c r="V40" l="1"/>
  <c r="T40"/>
  <c r="Q40"/>
  <c r="G40"/>
  <c r="F40"/>
  <c r="E40"/>
  <c r="D40"/>
  <c r="V29"/>
  <c r="T29"/>
  <c r="Q29"/>
  <c r="Q80" s="1"/>
  <c r="G29"/>
  <c r="F29"/>
  <c r="E29"/>
  <c r="D29"/>
  <c r="T80" l="1"/>
  <c r="H64"/>
  <c r="H63"/>
  <c r="R63" s="1"/>
  <c r="J64" l="1"/>
  <c r="L64" s="1"/>
  <c r="R64"/>
  <c r="J63"/>
  <c r="L63" s="1"/>
  <c r="M44" i="16"/>
  <c r="E40"/>
  <c r="J40"/>
  <c r="H40"/>
  <c r="H44" s="1"/>
  <c r="G40"/>
  <c r="F40"/>
  <c r="AK25" l="1"/>
  <c r="AK16"/>
  <c r="AK28" l="1"/>
  <c r="AK44" s="1"/>
  <c r="O25"/>
  <c r="U25" s="1"/>
  <c r="J25" l="1"/>
  <c r="I38"/>
  <c r="T38" s="1"/>
  <c r="I35"/>
  <c r="T35" s="1"/>
  <c r="I34"/>
  <c r="T34" s="1"/>
  <c r="I33"/>
  <c r="T33" s="1"/>
  <c r="I32"/>
  <c r="I24"/>
  <c r="I22"/>
  <c r="I20"/>
  <c r="I19"/>
  <c r="K20" l="1"/>
  <c r="N20" s="1"/>
  <c r="T20"/>
  <c r="AA20"/>
  <c r="T40"/>
  <c r="K19"/>
  <c r="N19" s="1"/>
  <c r="T19"/>
  <c r="AA19"/>
  <c r="I40"/>
  <c r="E25"/>
  <c r="F25"/>
  <c r="I25" s="1"/>
  <c r="F16"/>
  <c r="E16"/>
  <c r="G28"/>
  <c r="G44" s="1"/>
  <c r="K25" l="1"/>
  <c r="N25" s="1"/>
  <c r="T25"/>
  <c r="E28"/>
  <c r="E44" s="1"/>
  <c r="I16"/>
  <c r="F28"/>
  <c r="K16" l="1"/>
  <c r="N16" s="1"/>
  <c r="AA16"/>
  <c r="T16"/>
  <c r="T28" s="1"/>
  <c r="T44" s="1"/>
  <c r="F44"/>
  <c r="I28"/>
  <c r="I44" l="1"/>
  <c r="K28"/>
  <c r="N28" s="1"/>
  <c r="N44" s="1"/>
  <c r="V80" i="14"/>
  <c r="D15" i="10" l="1"/>
  <c r="A20" i="16" l="1"/>
  <c r="G80" i="14" l="1"/>
  <c r="H67"/>
  <c r="R67" s="1"/>
  <c r="J67" l="1"/>
  <c r="L67" s="1"/>
  <c r="AK22" i="16" l="1"/>
  <c r="P22"/>
  <c r="S22" s="1"/>
  <c r="U22" l="1"/>
  <c r="T22"/>
  <c r="P28"/>
  <c r="P44" l="1"/>
  <c r="D47" i="14" l="1"/>
  <c r="D80" l="1"/>
  <c r="E80"/>
  <c r="H68"/>
  <c r="R68" s="1"/>
  <c r="H66"/>
  <c r="R66" s="1"/>
  <c r="H62"/>
  <c r="R62" s="1"/>
  <c r="H61"/>
  <c r="R61" s="1"/>
  <c r="H60"/>
  <c r="R60" s="1"/>
  <c r="H59"/>
  <c r="R59" s="1"/>
  <c r="H58"/>
  <c r="F80"/>
  <c r="H56"/>
  <c r="R56" s="1"/>
  <c r="H55"/>
  <c r="R55" s="1"/>
  <c r="H54"/>
  <c r="R54" s="1"/>
  <c r="H53"/>
  <c r="R53" s="1"/>
  <c r="H52"/>
  <c r="R52" s="1"/>
  <c r="H51"/>
  <c r="R51" s="1"/>
  <c r="H50"/>
  <c r="R50" s="1"/>
  <c r="H49"/>
  <c r="R49" s="1"/>
  <c r="H48"/>
  <c r="R48" s="1"/>
  <c r="H46"/>
  <c r="R46" s="1"/>
  <c r="H45"/>
  <c r="R45" s="1"/>
  <c r="H44"/>
  <c r="R44" s="1"/>
  <c r="H43"/>
  <c r="R43" s="1"/>
  <c r="H42"/>
  <c r="H39"/>
  <c r="R39" s="1"/>
  <c r="H38"/>
  <c r="R38" s="1"/>
  <c r="H37"/>
  <c r="R37" s="1"/>
  <c r="H36"/>
  <c r="R36" s="1"/>
  <c r="H35"/>
  <c r="R35" s="1"/>
  <c r="H34"/>
  <c r="R34" s="1"/>
  <c r="H33"/>
  <c r="R33" s="1"/>
  <c r="H32"/>
  <c r="R32" s="1"/>
  <c r="H31"/>
  <c r="R31" s="1"/>
  <c r="H30"/>
  <c r="R30" s="1"/>
  <c r="H28"/>
  <c r="R28" s="1"/>
  <c r="H27"/>
  <c r="R27" s="1"/>
  <c r="H26"/>
  <c r="R26" s="1"/>
  <c r="H25"/>
  <c r="R25" s="1"/>
  <c r="H24"/>
  <c r="R24" s="1"/>
  <c r="H23"/>
  <c r="R23" s="1"/>
  <c r="H22"/>
  <c r="R22" s="1"/>
  <c r="H21"/>
  <c r="R21" s="1"/>
  <c r="H20"/>
  <c r="R20" s="1"/>
  <c r="H19"/>
  <c r="R19" s="1"/>
  <c r="H18"/>
  <c r="R18" s="1"/>
  <c r="R29" s="1"/>
  <c r="R40" l="1"/>
  <c r="H57"/>
  <c r="I57" s="1"/>
  <c r="R58"/>
  <c r="R57" s="1"/>
  <c r="H47"/>
  <c r="R42"/>
  <c r="R47" s="1"/>
  <c r="H79"/>
  <c r="H29"/>
  <c r="H40"/>
  <c r="J20"/>
  <c r="L20" s="1"/>
  <c r="J23"/>
  <c r="L23" s="1"/>
  <c r="J28"/>
  <c r="L28" s="1"/>
  <c r="J31"/>
  <c r="L31" s="1"/>
  <c r="J36"/>
  <c r="L36" s="1"/>
  <c r="J38"/>
  <c r="L38" s="1"/>
  <c r="J39"/>
  <c r="L39" s="1"/>
  <c r="J43"/>
  <c r="L43" s="1"/>
  <c r="J45"/>
  <c r="L45" s="1"/>
  <c r="J48"/>
  <c r="L48" s="1"/>
  <c r="J55"/>
  <c r="L55" s="1"/>
  <c r="J56"/>
  <c r="L56" s="1"/>
  <c r="J58"/>
  <c r="J60"/>
  <c r="L60" s="1"/>
  <c r="J62"/>
  <c r="L62" s="1"/>
  <c r="J22"/>
  <c r="L22" s="1"/>
  <c r="J24"/>
  <c r="L24" s="1"/>
  <c r="J27"/>
  <c r="L27" s="1"/>
  <c r="J32"/>
  <c r="L32" s="1"/>
  <c r="J33"/>
  <c r="L33" s="1"/>
  <c r="J35"/>
  <c r="L35" s="1"/>
  <c r="J42"/>
  <c r="J44"/>
  <c r="L44" s="1"/>
  <c r="J46"/>
  <c r="L46" s="1"/>
  <c r="J49"/>
  <c r="J50"/>
  <c r="L50" s="1"/>
  <c r="J52"/>
  <c r="L52" s="1"/>
  <c r="J54"/>
  <c r="L54" s="1"/>
  <c r="J59"/>
  <c r="L59" s="1"/>
  <c r="J61"/>
  <c r="L61" s="1"/>
  <c r="J66"/>
  <c r="L66" s="1"/>
  <c r="J41"/>
  <c r="L41" s="1"/>
  <c r="J37"/>
  <c r="L37" s="1"/>
  <c r="J34"/>
  <c r="J30"/>
  <c r="J26"/>
  <c r="L26" s="1"/>
  <c r="J53"/>
  <c r="L53" s="1"/>
  <c r="J51"/>
  <c r="L51" s="1"/>
  <c r="J21"/>
  <c r="L21" s="1"/>
  <c r="J19"/>
  <c r="L19" s="1"/>
  <c r="J18"/>
  <c r="J25"/>
  <c r="L25" s="1"/>
  <c r="J68"/>
  <c r="AD51" l="1"/>
  <c r="AD79" s="1"/>
  <c r="AD80" s="1"/>
  <c r="L58"/>
  <c r="L57" s="1"/>
  <c r="J57"/>
  <c r="J79" s="1"/>
  <c r="L18"/>
  <c r="L29" s="1"/>
  <c r="J29"/>
  <c r="L49"/>
  <c r="L42"/>
  <c r="L47" s="1"/>
  <c r="J47"/>
  <c r="L30"/>
  <c r="J40"/>
  <c r="L34"/>
  <c r="L68"/>
  <c r="L79" l="1"/>
  <c r="J80"/>
  <c r="L40"/>
  <c r="H80"/>
  <c r="L80" l="1"/>
  <c r="AI14" i="10" l="1"/>
  <c r="AG19" l="1"/>
  <c r="AI19" s="1"/>
  <c r="E15" l="1"/>
  <c r="AL15" s="1"/>
  <c r="AI15" l="1"/>
  <c r="K15"/>
  <c r="O15" l="1"/>
  <c r="O19" s="1"/>
  <c r="AB15"/>
  <c r="AC15" s="1"/>
  <c r="K19"/>
  <c r="AB19" s="1"/>
  <c r="AC14" s="1"/>
  <c r="R14"/>
  <c r="R15" l="1"/>
  <c r="R19" s="1"/>
  <c r="AW15" l="1"/>
  <c r="AC19"/>
  <c r="S78" i="14"/>
  <c r="I78"/>
  <c r="M78" s="1"/>
  <c r="S77"/>
  <c r="I77"/>
  <c r="M77" s="1"/>
  <c r="S76"/>
  <c r="I76"/>
  <c r="M76" s="1"/>
  <c r="S75"/>
  <c r="I75"/>
  <c r="M75" s="1"/>
  <c r="S74"/>
  <c r="I74"/>
  <c r="M74" s="1"/>
  <c r="S73"/>
  <c r="I73"/>
  <c r="M73" s="1"/>
  <c r="S72"/>
  <c r="I72"/>
  <c r="M72" s="1"/>
  <c r="S71"/>
  <c r="I71"/>
  <c r="M71" s="1"/>
  <c r="S70"/>
  <c r="I70"/>
  <c r="M70" s="1"/>
  <c r="S69"/>
  <c r="I69"/>
  <c r="M69" s="1"/>
  <c r="S68"/>
  <c r="I68"/>
  <c r="M68" s="1"/>
  <c r="S67"/>
  <c r="I67"/>
  <c r="M67" s="1"/>
  <c r="S66"/>
  <c r="I66"/>
  <c r="M66" s="1"/>
  <c r="I65"/>
  <c r="I64"/>
  <c r="M64" s="1"/>
  <c r="I63"/>
  <c r="M63" s="1"/>
  <c r="I62"/>
  <c r="M62" s="1"/>
  <c r="S61"/>
  <c r="I61"/>
  <c r="M61" s="1"/>
  <c r="S60"/>
  <c r="I60"/>
  <c r="M60" s="1"/>
  <c r="S59"/>
  <c r="I59"/>
  <c r="M59" s="1"/>
  <c r="S58"/>
  <c r="I58"/>
  <c r="M58" s="1"/>
  <c r="U56"/>
  <c r="U79" s="1"/>
  <c r="U80" s="1"/>
  <c r="I56"/>
  <c r="M56" s="1"/>
  <c r="AC55"/>
  <c r="S55"/>
  <c r="I55"/>
  <c r="M55" s="1"/>
  <c r="S54"/>
  <c r="I54"/>
  <c r="M54" s="1"/>
  <c r="I53"/>
  <c r="M53" s="1"/>
  <c r="I52"/>
  <c r="M52" s="1"/>
  <c r="I51"/>
  <c r="M51" s="1"/>
  <c r="I50"/>
  <c r="M50" s="1"/>
  <c r="I49"/>
  <c r="I48"/>
  <c r="M48" s="1"/>
  <c r="I46"/>
  <c r="M46" s="1"/>
  <c r="I45"/>
  <c r="M45" s="1"/>
  <c r="S44"/>
  <c r="I44"/>
  <c r="M44" s="1"/>
  <c r="S43"/>
  <c r="I43"/>
  <c r="M43" s="1"/>
  <c r="S42"/>
  <c r="I42"/>
  <c r="I41"/>
  <c r="M41" s="1"/>
  <c r="S39"/>
  <c r="I39"/>
  <c r="M39" s="1"/>
  <c r="S38"/>
  <c r="I38"/>
  <c r="M38" s="1"/>
  <c r="S37"/>
  <c r="I37"/>
  <c r="M37" s="1"/>
  <c r="I36"/>
  <c r="M36" s="1"/>
  <c r="S35"/>
  <c r="I35"/>
  <c r="M35" s="1"/>
  <c r="I34"/>
  <c r="M34" s="1"/>
  <c r="I33"/>
  <c r="M33" s="1"/>
  <c r="S32"/>
  <c r="I32"/>
  <c r="M32" s="1"/>
  <c r="I31"/>
  <c r="M31" s="1"/>
  <c r="I30"/>
  <c r="I28"/>
  <c r="M28" s="1"/>
  <c r="S27"/>
  <c r="I27"/>
  <c r="M27" s="1"/>
  <c r="S26"/>
  <c r="I26"/>
  <c r="M26" s="1"/>
  <c r="I25"/>
  <c r="M25" s="1"/>
  <c r="I24"/>
  <c r="M24" s="1"/>
  <c r="S23"/>
  <c r="I23"/>
  <c r="M23" s="1"/>
  <c r="S22"/>
  <c r="I22"/>
  <c r="M22" s="1"/>
  <c r="I21"/>
  <c r="M21" s="1"/>
  <c r="S20"/>
  <c r="I20"/>
  <c r="M20" s="1"/>
  <c r="S19"/>
  <c r="I19"/>
  <c r="M19" s="1"/>
  <c r="I18"/>
  <c r="O20" i="16"/>
  <c r="U20" s="1"/>
  <c r="J20"/>
  <c r="O19"/>
  <c r="J19"/>
  <c r="M15" i="10"/>
  <c r="T15" s="1"/>
  <c r="M14"/>
  <c r="J16" i="16" l="1"/>
  <c r="J28" s="1"/>
  <c r="J44" s="1"/>
  <c r="S40" i="14"/>
  <c r="S57"/>
  <c r="S79" s="1"/>
  <c r="U19" i="16"/>
  <c r="U16" s="1"/>
  <c r="U28" s="1"/>
  <c r="U44" s="1"/>
  <c r="O16"/>
  <c r="O28" s="1"/>
  <c r="O44" s="1"/>
  <c r="I40" i="14"/>
  <c r="M30"/>
  <c r="M40" s="1"/>
  <c r="I47"/>
  <c r="M42"/>
  <c r="M47" s="1"/>
  <c r="I29"/>
  <c r="M18"/>
  <c r="M29" s="1"/>
  <c r="T14" i="10"/>
  <c r="T19" s="1"/>
  <c r="M19"/>
  <c r="M49" i="14"/>
  <c r="I79"/>
  <c r="S29"/>
  <c r="S47"/>
  <c r="M57"/>
  <c r="M79" s="1"/>
  <c r="I80" l="1"/>
  <c r="M80" s="1"/>
  <c r="S80"/>
</calcChain>
</file>

<file path=xl/sharedStrings.xml><?xml version="1.0" encoding="utf-8"?>
<sst xmlns="http://schemas.openxmlformats.org/spreadsheetml/2006/main" count="1116" uniqueCount="356">
  <si>
    <t>(A)</t>
  </si>
  <si>
    <t>Promoter and</t>
  </si>
  <si>
    <t>(1)</t>
  </si>
  <si>
    <t>Indian</t>
  </si>
  <si>
    <t xml:space="preserve">  (a)</t>
  </si>
  <si>
    <t>Individuals/</t>
  </si>
  <si>
    <t>Hindu Undivided</t>
  </si>
  <si>
    <t>Family</t>
  </si>
  <si>
    <t xml:space="preserve">  (b)</t>
  </si>
  <si>
    <t>Central Government/</t>
  </si>
  <si>
    <t xml:space="preserve">  (c)</t>
  </si>
  <si>
    <t xml:space="preserve">  (d)</t>
  </si>
  <si>
    <t>Financial Institutions/</t>
  </si>
  <si>
    <t>Banks</t>
  </si>
  <si>
    <t xml:space="preserve">  (e)</t>
  </si>
  <si>
    <t>Any other</t>
  </si>
  <si>
    <t>(specify)</t>
  </si>
  <si>
    <t>Sub-Total (A) (1)</t>
  </si>
  <si>
    <t>(2)</t>
  </si>
  <si>
    <t>Foreign</t>
  </si>
  <si>
    <t>Resident individuals/</t>
  </si>
  <si>
    <t>Institutions</t>
  </si>
  <si>
    <t>Sub-Total (A) (2)</t>
  </si>
  <si>
    <t>Total Shareholding</t>
  </si>
  <si>
    <t>of Promoter and</t>
  </si>
  <si>
    <t>Promoter Group</t>
  </si>
  <si>
    <t>(A) = (A)(1)+(A)(2)</t>
  </si>
  <si>
    <t>Public</t>
  </si>
  <si>
    <t>(a)</t>
  </si>
  <si>
    <t>Shareholding</t>
  </si>
  <si>
    <t>(C)</t>
  </si>
  <si>
    <t>underlying</t>
  </si>
  <si>
    <t xml:space="preserve">Number </t>
  </si>
  <si>
    <t>Total</t>
  </si>
  <si>
    <t>encumbered</t>
  </si>
  <si>
    <t>(I)</t>
  </si>
  <si>
    <t>(II)</t>
  </si>
  <si>
    <t>(III)</t>
  </si>
  <si>
    <t>(IV)</t>
  </si>
  <si>
    <t>Individuals( Non-</t>
  </si>
  <si>
    <t xml:space="preserve"> </t>
  </si>
  <si>
    <t>Foreign Individuals)</t>
  </si>
  <si>
    <t>(X)</t>
  </si>
  <si>
    <t xml:space="preserve"> (V)</t>
  </si>
  <si>
    <t>(IX)</t>
  </si>
  <si>
    <t xml:space="preserve">Partly paid-up equity </t>
  </si>
  <si>
    <t xml:space="preserve">Nos. of shares </t>
  </si>
  <si>
    <t>Class X</t>
  </si>
  <si>
    <t>Class Y</t>
  </si>
  <si>
    <t xml:space="preserve">Total as a % </t>
  </si>
  <si>
    <t>of Total Voting</t>
  </si>
  <si>
    <t xml:space="preserve"> rights</t>
  </si>
  <si>
    <t xml:space="preserve"> securities</t>
  </si>
  <si>
    <t>share capital)</t>
  </si>
  <si>
    <t>No.(a)</t>
  </si>
  <si>
    <t>Number of Shares</t>
  </si>
  <si>
    <t>(XIII)</t>
  </si>
  <si>
    <t xml:space="preserve">Category   &amp; name </t>
  </si>
  <si>
    <t>of</t>
  </si>
  <si>
    <t xml:space="preserve"> Shareholders</t>
  </si>
  <si>
    <t xml:space="preserve">Depository </t>
  </si>
  <si>
    <t>Receipts (VI)</t>
  </si>
  <si>
    <t>Total nos. shares</t>
  </si>
  <si>
    <t>IV+V+VI</t>
  </si>
  <si>
    <t>as per SCRR,</t>
  </si>
  <si>
    <t>as a % of</t>
  </si>
  <si>
    <t>(A+B+C2) VIII</t>
  </si>
  <si>
    <t>(Bodies Corporate)</t>
  </si>
  <si>
    <t>No.of fully paid</t>
  </si>
  <si>
    <t>up equity</t>
  </si>
  <si>
    <t>shares held</t>
  </si>
  <si>
    <t xml:space="preserve">shares held </t>
  </si>
  <si>
    <t>(3)</t>
  </si>
  <si>
    <t>NA</t>
  </si>
  <si>
    <t>Table I - Summary Statement holding of specified securities</t>
  </si>
  <si>
    <t>Category  (I)</t>
  </si>
  <si>
    <t>Nos. of shareholders (III)</t>
  </si>
  <si>
    <t>No. of fully paid up equity share s held (IV)</t>
  </si>
  <si>
    <t>Partly paid-up equity shares held  (V)</t>
  </si>
  <si>
    <t>Nos. of shares underlying Depository Receipts (VI)</t>
  </si>
  <si>
    <t>Shareholding as a % total no. of shares (calculate d as per SCRR, 1957) (VIII) As a % of (A+B+C2)
As a % of (A+B+C2) VIII</t>
  </si>
  <si>
    <t>Number of Voting Rights held in each class of securities          (IX)</t>
  </si>
  <si>
    <t>No of Voting Rights</t>
  </si>
  <si>
    <t>No. (a)</t>
  </si>
  <si>
    <t>Promoter &amp; Promoter Group</t>
  </si>
  <si>
    <t>(B)</t>
  </si>
  <si>
    <t>Non  Promoter- Non Public</t>
  </si>
  <si>
    <t>(C1)</t>
  </si>
  <si>
    <t>Shares underlying DRs</t>
  </si>
  <si>
    <t>(C2)</t>
  </si>
  <si>
    <t>Shares held by Employee Trusts</t>
  </si>
  <si>
    <t>Custodian/DR Holder</t>
  </si>
  <si>
    <t>(i)</t>
  </si>
  <si>
    <t>(ii)</t>
  </si>
  <si>
    <t>Name (abc…</t>
  </si>
  <si>
    <t>NO</t>
  </si>
  <si>
    <t xml:space="preserve"> -</t>
  </si>
  <si>
    <t>As a %</t>
  </si>
  <si>
    <t>shares</t>
  </si>
  <si>
    <t>held</t>
  </si>
  <si>
    <t xml:space="preserve">Foreign Protfolio </t>
  </si>
  <si>
    <t>Investor</t>
  </si>
  <si>
    <t>(c)</t>
  </si>
  <si>
    <t>Government</t>
  </si>
  <si>
    <t>Category</t>
  </si>
  <si>
    <t>Yes*</t>
  </si>
  <si>
    <t>No*</t>
  </si>
  <si>
    <t>* If the Listed Entity selects the option ‘No’ for the questions above, the columns for the partly paid up shares, Outstanding Convertible Securities/Warrants, depository receipts, Locked-in-shares, no. of shares pledged or otherwise encumbered by promoters, as applicable, shall not be displayed at the time of dissemination on the Stock Exchange website. Also wherever there is ‘No’ declared by Listed Entity in above table the values will be considered as ‘Zero’ by default on submission of the format of holding of specified securities.</t>
  </si>
  <si>
    <t xml:space="preserve">Note: </t>
  </si>
  <si>
    <t xml:space="preserve">(1) PAN would not be displayed on website of Stock Exchange(s) </t>
  </si>
  <si>
    <t>(2) The term 'Encumbrance' has the same meaning as assigned under regulation 28(3) of SEBI (Substantial Acquisition of Shares and Takeovers) Regulations, 2011.</t>
  </si>
  <si>
    <t>Class: X*</t>
  </si>
  <si>
    <t>*Voting rights for the ordinary shares have been declared in class X</t>
  </si>
  <si>
    <t>Class X*</t>
  </si>
  <si>
    <t>Number of Voting rights held in each class of</t>
  </si>
  <si>
    <t>Number of Voting rights</t>
  </si>
  <si>
    <t xml:space="preserve"> of the Shareholders</t>
  </si>
  <si>
    <t>PAN</t>
  </si>
  <si>
    <t xml:space="preserve"> (II)</t>
  </si>
  <si>
    <t xml:space="preserve"> held VII=</t>
  </si>
  <si>
    <t xml:space="preserve">Shareholding </t>
  </si>
  <si>
    <t xml:space="preserve"> % calcuated</t>
  </si>
  <si>
    <t>As a % of</t>
  </si>
  <si>
    <t>Details of Shares which remain unclaimed may be given here along with details such as number of shareholders, outstanding shares held in demat/unclaimed suspense account, voting rights which are frozen etc.</t>
  </si>
  <si>
    <t>Number of Locked in shares **   (XII)</t>
  </si>
  <si>
    <t>CLEARING MEMBER</t>
  </si>
  <si>
    <t>NRI - NON-REPATRIABLE</t>
  </si>
  <si>
    <t>NRI - REPATRIABLE</t>
  </si>
  <si>
    <t xml:space="preserve">In terms of Rule 6(6) of Investor Education and Protection Fund Authority (Account, Audit, Transfer and Refund Rules,2016) as amended, the voting right on shares transferred to the IEPF shall remain frozen until the rightful owner claims the share. </t>
  </si>
  <si>
    <t/>
  </si>
  <si>
    <t>Annexure A</t>
  </si>
  <si>
    <t>Table III - Statement showing shareholding pattern of the Public shareholder</t>
  </si>
  <si>
    <t>Category &amp; Name of the</t>
  </si>
  <si>
    <t>Nos.</t>
  </si>
  <si>
    <t>No. of</t>
  </si>
  <si>
    <t>Partly</t>
  </si>
  <si>
    <t>Nos. of</t>
  </si>
  <si>
    <t>Total nos.</t>
  </si>
  <si>
    <t>Number of Voting Rights held in</t>
  </si>
  <si>
    <t>Sub-categorization of shares</t>
  </si>
  <si>
    <t>Shareholders</t>
  </si>
  <si>
    <t>fully</t>
  </si>
  <si>
    <t>paid-up</t>
  </si>
  <si>
    <t>% calculated</t>
  </si>
  <si>
    <t>each class of securities</t>
  </si>
  <si>
    <t>Underlying</t>
  </si>
  <si>
    <t>shareholding,</t>
  </si>
  <si>
    <t>Shares pledged</t>
  </si>
  <si>
    <t>share</t>
  </si>
  <si>
    <t>paid up</t>
  </si>
  <si>
    <t>equity</t>
  </si>
  <si>
    <t>Outstanding</t>
  </si>
  <si>
    <t>as a %</t>
  </si>
  <si>
    <t>or otherwise</t>
  </si>
  <si>
    <t>Shareholding (No. of shares) under</t>
  </si>
  <si>
    <t>holder</t>
  </si>
  <si>
    <t>Depository</t>
  </si>
  <si>
    <t>(VII =</t>
  </si>
  <si>
    <t>1957</t>
  </si>
  <si>
    <t>Total as</t>
  </si>
  <si>
    <t>convertible</t>
  </si>
  <si>
    <t>assuming full</t>
  </si>
  <si>
    <t>(XII)</t>
  </si>
  <si>
    <t>dematerialized</t>
  </si>
  <si>
    <t>Sub-</t>
  </si>
  <si>
    <t>Receipts</t>
  </si>
  <si>
    <t>IV+V+VI)</t>
  </si>
  <si>
    <t>Class</t>
  </si>
  <si>
    <t>a % of</t>
  </si>
  <si>
    <t>securities</t>
  </si>
  <si>
    <t>conversion of</t>
  </si>
  <si>
    <t>form</t>
  </si>
  <si>
    <t>category</t>
  </si>
  <si>
    <t>(V)</t>
  </si>
  <si>
    <t>(VI)</t>
  </si>
  <si>
    <t>(A+B+C2)</t>
  </si>
  <si>
    <t>X</t>
  </si>
  <si>
    <t>Y</t>
  </si>
  <si>
    <t>(including</t>
  </si>
  <si>
    <t>No.</t>
  </si>
  <si>
    <t>(XIV)</t>
  </si>
  <si>
    <t>(iii)</t>
  </si>
  <si>
    <t>(VIII)</t>
  </si>
  <si>
    <t>Voting</t>
  </si>
  <si>
    <t>Warrants)</t>
  </si>
  <si>
    <t>securities (as</t>
  </si>
  <si>
    <t>of total</t>
  </si>
  <si>
    <t>rights</t>
  </si>
  <si>
    <t>a percentage</t>
  </si>
  <si>
    <t>Shares</t>
  </si>
  <si>
    <t>of diluted</t>
  </si>
  <si>
    <t>(b)</t>
  </si>
  <si>
    <t>(XI)</t>
  </si>
  <si>
    <t>Institutions (Domestic)</t>
  </si>
  <si>
    <t>Mutual Funds</t>
  </si>
  <si>
    <t>Venture Capital Funds</t>
  </si>
  <si>
    <t>Alternate Investment Funds</t>
  </si>
  <si>
    <t>(d)</t>
  </si>
  <si>
    <t>(e)</t>
  </si>
  <si>
    <t>Insurance Companies</t>
  </si>
  <si>
    <t>(f)</t>
  </si>
  <si>
    <t>Provident / Pension Funds</t>
  </si>
  <si>
    <t>(g)</t>
  </si>
  <si>
    <t>(h)</t>
  </si>
  <si>
    <t>Sovereign Wealth Funds</t>
  </si>
  <si>
    <t>NBFCs registered with RBI</t>
  </si>
  <si>
    <t>(j)</t>
  </si>
  <si>
    <t>Other Financial Institutions</t>
  </si>
  <si>
    <t>(k)</t>
  </si>
  <si>
    <t>Any Other (specify)</t>
  </si>
  <si>
    <t>Sub-Total B(1)</t>
  </si>
  <si>
    <t>Institutions (Foreign)</t>
  </si>
  <si>
    <t>Foreign Direct Investment</t>
  </si>
  <si>
    <t>Foreign Portfolio Investors</t>
  </si>
  <si>
    <t>Category I</t>
  </si>
  <si>
    <t>Category II</t>
  </si>
  <si>
    <t>Sub-Total B(2)</t>
  </si>
  <si>
    <t>State Government / Governor</t>
  </si>
  <si>
    <t>Sub-Total B(3)</t>
  </si>
  <si>
    <t>(4)</t>
  </si>
  <si>
    <t>Non-institutions</t>
  </si>
  <si>
    <t>Key Managerial Personnel</t>
  </si>
  <si>
    <t>Non Resident Indians (NRIs)</t>
  </si>
  <si>
    <t>Foreign Nationals</t>
  </si>
  <si>
    <t>Foreign Companies</t>
  </si>
  <si>
    <t>(l)</t>
  </si>
  <si>
    <t>Bodies Corporate</t>
  </si>
  <si>
    <t>(m)</t>
  </si>
  <si>
    <t>HUF</t>
  </si>
  <si>
    <t>Sub-Total (B)(4)</t>
  </si>
  <si>
    <t>Note:</t>
  </si>
  <si>
    <t>(1) PAN would not be displayed on website of Stock Exchange(s).</t>
  </si>
  <si>
    <t>(2) The above format needs to be disclosed along with the names of the shareholders holding 1% or more than 1% of shares of the listed entity. Column no. (XIII) is not applicable in the above format.</t>
  </si>
  <si>
    <t>Table IV - Statement showing shareholding pattern of the Non Promoter – Non Public shareholder</t>
  </si>
  <si>
    <t>Shareholding %</t>
  </si>
  <si>
    <t>Number of Voting Rights held in each class of</t>
  </si>
  <si>
    <t xml:space="preserve">No. of Shares </t>
  </si>
  <si>
    <t>Total shareholding,</t>
  </si>
  <si>
    <t>Number of Locked in</t>
  </si>
  <si>
    <t>Number of equity</t>
  </si>
  <si>
    <t>calculated as per</t>
  </si>
  <si>
    <t>as a % assuming</t>
  </si>
  <si>
    <t>pledged or otherwise</t>
  </si>
  <si>
    <t>shares held in</t>
  </si>
  <si>
    <t>SCRR, 1957</t>
  </si>
  <si>
    <t>full conversion of</t>
  </si>
  <si>
    <t>Total as a % of</t>
  </si>
  <si>
    <t>As a % of total</t>
  </si>
  <si>
    <t>Total Voting</t>
  </si>
  <si>
    <t>securities (as a</t>
  </si>
  <si>
    <t>Shares held</t>
  </si>
  <si>
    <t>percentage of</t>
  </si>
  <si>
    <t>diluted share</t>
  </si>
  <si>
    <t>capital)</t>
  </si>
  <si>
    <t>abc…</t>
  </si>
  <si>
    <t>efg…</t>
  </si>
  <si>
    <t>(3) W.r.t. the information pertaining to Depository Receipts, the same may be disclosed in the respective columns to the extent information available.</t>
  </si>
  <si>
    <t>Investor Education and Protection Fund (IEPF)</t>
  </si>
  <si>
    <t>Central Government / State Government(s)</t>
  </si>
  <si>
    <t>Asset Reconstruction Companies</t>
  </si>
  <si>
    <t>Foreign Venture Capital Investors</t>
  </si>
  <si>
    <t>Overseas Depositories (holding DRs) (balancing figure)</t>
  </si>
  <si>
    <t>Central Government /President of India</t>
  </si>
  <si>
    <t>Associate companies /Subsidiaries</t>
  </si>
  <si>
    <t>Trusts where any person belonging to 'Promoter and Promoter Group' category is 'trustee', 'beneficiary', or 'author of the trust'</t>
  </si>
  <si>
    <t>Resident Individuals holding nominal share capital up to Rs. 2 lakhs</t>
  </si>
  <si>
    <t>Resident Individuals holding nominal share capital in excess of Rs. 2 lakhs</t>
  </si>
  <si>
    <t>TRUST</t>
  </si>
  <si>
    <t>Directors and their relatives(excluding independent)directors and nominee directors)</t>
  </si>
  <si>
    <t>Relatives of promoters (other than ‘immediate relatives’ of)promoters disclosed under ‘Promoter and Promoter Group’ category)</t>
  </si>
  <si>
    <t>Total Public Shareholding(B) = (B)(1) + (B)(2) + (B)(3) + B(4)</t>
  </si>
  <si>
    <t>NAME</t>
  </si>
  <si>
    <t>SHARES</t>
  </si>
  <si>
    <t>DEMAT SHARES</t>
  </si>
  <si>
    <t>HOLDER</t>
  </si>
  <si>
    <t>STOCK  BROKER</t>
  </si>
  <si>
    <t>BROKER</t>
  </si>
  <si>
    <t>LIMITED LIABILITY PARTERNAR SHIP</t>
  </si>
  <si>
    <t>OCB - NON-REPATRIABL</t>
  </si>
  <si>
    <t>OCB - REPATRIABL</t>
  </si>
  <si>
    <t>QFI (I)</t>
  </si>
  <si>
    <t>FORGIN GOVT</t>
  </si>
  <si>
    <t>CLIENT MARGING TRADING /CLIEN COLLAATERAL ACCOUNT</t>
  </si>
  <si>
    <t>UNCLAIMED SECURITIES SUSPENSE  ESCROW ACCOUNT.</t>
  </si>
  <si>
    <t>QFI (C)</t>
  </si>
  <si>
    <t>Shareholding by Companies or Bodies Corporate where Central / State Government is a promoter</t>
  </si>
  <si>
    <t>Shareholding Pattern under Regulation 31 of SEBI (Listing Obligations and Disclosure Requirements) Regulations, 2015</t>
  </si>
  <si>
    <t>Whether the listed entity has equity shares with differential voting rights?</t>
  </si>
  <si>
    <t>Whether the listed entity has any Significant Beneficial Owner?</t>
  </si>
  <si>
    <t>Yes</t>
  </si>
  <si>
    <t>Name of DR Holder (If available)</t>
  </si>
  <si>
    <t>Employee Benefit Trust /Employee Welfare Trust under SEBI (Share Based Employee Benefits and Sweat Equity) Regulations,2021</t>
  </si>
  <si>
    <t>Total Non Promoter - Non Public Shareholding (C) =(C)(1) + (C)(2)</t>
  </si>
  <si>
    <t>Table V- Statement showing details of significant beneficial owners (SBOs)</t>
  </si>
  <si>
    <t>Sr. No</t>
  </si>
  <si>
    <t>Details of the SBO                                                                                                                                    (I)</t>
  </si>
  <si>
    <t>Details of the registered owner                                                                                                 (II)</t>
  </si>
  <si>
    <t>Details of holding / exercise of right of the SBO in the reporting company, whether direct or indirect*:                                                        (III)</t>
  </si>
  <si>
    <t>Date      of creation / acquistion of significant beneficial interest*  (IV)</t>
  </si>
  <si>
    <t>Name</t>
  </si>
  <si>
    <t>Passport No. in case of a foreign national</t>
  </si>
  <si>
    <t>Nationality</t>
  </si>
  <si>
    <t>Nationality (applicable in case of Any other is seleted</t>
  </si>
  <si>
    <t>Whether by virtue of :</t>
  </si>
  <si>
    <t>Voting rights</t>
  </si>
  <si>
    <t>Rights on distributable dividend or any other distribution</t>
  </si>
  <si>
    <t>Exercise of control</t>
  </si>
  <si>
    <t>Exercise of significant influence</t>
  </si>
  <si>
    <t>STATUS</t>
  </si>
  <si>
    <t>Total No. of shares on fully diluted basis (including warrants, ESOP, Convertible Securities etc.) (XI)=(VII+X)</t>
  </si>
  <si>
    <t>No. Of Outstanding ESOP Granted
(XC)</t>
  </si>
  <si>
    <t>Shareholding , as a % assuming full conversion of convertible securities ( as a percentage of diluted share capital)
(XII)= (VII)+(X)
As a % of (A+B+C2)</t>
  </si>
  <si>
    <t>Number of Shares pledged
(XIV)</t>
  </si>
  <si>
    <t>Non-Disposal Undertaking
(XV)</t>
  </si>
  <si>
    <t>As a
% of total Share s held (b)</t>
  </si>
  <si>
    <t>Other encumbrances, if any
(XVI)</t>
  </si>
  <si>
    <t>Total Number of Shares encumbered
(XVII) = (XIV+XV+XVI)
(XVI)</t>
  </si>
  <si>
    <t>No. Of Shares Underlying Outstanding convertible securities
(XA)</t>
  </si>
  <si>
    <t>No. of Shares Underlying Outstanding Warrants
(XB)</t>
  </si>
  <si>
    <t>No. of Shares Underlying Outstanding convertible securities, No. of Warrants and ESOP etc.
(X) = (XA+XB+XC)</t>
  </si>
  <si>
    <t>Number of Locked in shares in shares (XIII)</t>
  </si>
  <si>
    <t>Total Number of Shares encumbered
(XVII) = (XIV+XV+XVI)</t>
  </si>
  <si>
    <t>Number of equity shares held in dematerialized form 
(XVIII)</t>
  </si>
  <si>
    <t>Number of Locked in shares
(XIII)</t>
  </si>
  <si>
    <t>(XIX)</t>
  </si>
  <si>
    <t>1.  Name of Listed Entity: XXXXXXXXXX</t>
  </si>
  <si>
    <t>2.  Scrip Code/Name of Scrip/Class of Security : BSE Scrip Code: XXXXXXXXX &amp; NSE Symbol - XXXXXXXX, Class of Security: Equity Shares of Re.2/- each.</t>
  </si>
  <si>
    <t xml:space="preserve">     a.  If under 31(1)(b) then indicate the report for Quarter ending : 30.09.2026</t>
  </si>
  <si>
    <t>SHREERAM BAGLA</t>
  </si>
  <si>
    <t>AGPPB2841R</t>
  </si>
  <si>
    <t>RACHNA SUMAN SHAW</t>
  </si>
  <si>
    <t>CQHPS4524E</t>
  </si>
  <si>
    <t>ABKPM2812K</t>
  </si>
  <si>
    <t>ATA ALI KHAN MIR .</t>
  </si>
  <si>
    <t>APLPP0167P</t>
  </si>
  <si>
    <t>KUNJIT MAHESHBHAI PATEL</t>
  </si>
  <si>
    <t>RI</t>
  </si>
  <si>
    <t>ACEPG9488N</t>
  </si>
  <si>
    <t>VIVEK KANDA</t>
  </si>
  <si>
    <r>
      <rPr>
        <b/>
        <sz val="8"/>
        <rFont val="Times New Roman"/>
        <family val="1"/>
      </rPr>
      <t>Category of shareholder
(II)</t>
    </r>
  </si>
  <si>
    <r>
      <rPr>
        <b/>
        <sz val="8"/>
        <rFont val="Times New Roman"/>
        <family val="1"/>
      </rPr>
      <t xml:space="preserve">Total nos. shares held  </t>
    </r>
    <r>
      <rPr>
        <b/>
        <u/>
        <sz val="8"/>
        <rFont val="Times New Roman"/>
        <family val="1"/>
      </rPr>
      <t>VII =
IV+V+V</t>
    </r>
    <r>
      <rPr>
        <b/>
        <sz val="8"/>
        <rFont val="Times New Roman"/>
        <family val="1"/>
      </rPr>
      <t>I</t>
    </r>
  </si>
  <si>
    <r>
      <rPr>
        <b/>
        <sz val="8"/>
        <rFont val="Times New Roman"/>
        <family val="1"/>
      </rPr>
      <t>Total as a
% of (A+B+ C)</t>
    </r>
  </si>
  <si>
    <r>
      <rPr>
        <b/>
        <sz val="8"/>
        <rFont val="Times New Roman"/>
        <family val="1"/>
      </rPr>
      <t xml:space="preserve">As a
% of total Shar es held </t>
    </r>
    <r>
      <rPr>
        <sz val="8"/>
        <rFont val="Times New Roman"/>
        <family val="1"/>
      </rPr>
      <t>(b)</t>
    </r>
  </si>
  <si>
    <r>
      <rPr>
        <b/>
        <sz val="8"/>
        <rFont val="Times New Roman"/>
        <family val="1"/>
      </rPr>
      <t>As a
% of total Share s held (b)</t>
    </r>
  </si>
  <si>
    <r>
      <t xml:space="preserve">(II) </t>
    </r>
    <r>
      <rPr>
        <b/>
        <u/>
        <sz val="8"/>
        <color indexed="8"/>
        <rFont val="Century"/>
        <family val="1"/>
      </rPr>
      <t>Statement showing Shareholding Pattern of the Promoter and Promoter Group</t>
    </r>
  </si>
  <si>
    <t>%</t>
  </si>
  <si>
    <r>
      <t xml:space="preserve">3. Whether the Company is SME? </t>
    </r>
    <r>
      <rPr>
        <b/>
        <sz val="8"/>
        <rFont val="Arial"/>
        <family val="2"/>
      </rPr>
      <t>No</t>
    </r>
  </si>
  <si>
    <r>
      <t xml:space="preserve">4.  Share Holding Pattern Filed under: Reg. 31(1)(a)/Reg. 31(1)(b)/Reg.31(1)(c) : </t>
    </r>
    <r>
      <rPr>
        <b/>
        <sz val="8"/>
        <rFont val="Arial"/>
        <family val="2"/>
      </rPr>
      <t>Reg. 31(1)(b)</t>
    </r>
  </si>
  <si>
    <r>
      <t xml:space="preserve">     b.  If under 31(1)(c) then indicate date of allotment/extinguishment : </t>
    </r>
    <r>
      <rPr>
        <b/>
        <sz val="8"/>
        <rFont val="Arial"/>
        <family val="2"/>
      </rPr>
      <t>N.A</t>
    </r>
  </si>
  <si>
    <r>
      <t xml:space="preserve">5.  </t>
    </r>
    <r>
      <rPr>
        <b/>
        <sz val="8"/>
        <rFont val="Arial"/>
        <family val="2"/>
      </rPr>
      <t>Declaration</t>
    </r>
    <r>
      <rPr>
        <sz val="8"/>
        <rFont val="Arial"/>
        <family val="2"/>
      </rPr>
      <t>: The Listed entity is required to submit the following declaration to the extent of submission of information:-</t>
    </r>
  </si>
  <si>
    <t>Particulars</t>
  </si>
  <si>
    <t>Whether the Listed Entity has issued any partly paid up shares?</t>
  </si>
  <si>
    <t>Whether the Listed Entity has issued any Convertible Securities or Warrants?</t>
  </si>
  <si>
    <t>Whether the Listed Entity has any shares against which depository receipts are issued?</t>
  </si>
  <si>
    <t>Whether the Listed Entity has any shares in locked-in?</t>
  </si>
  <si>
    <t>Whether any shares held by promoters are pledge or otherwise encumbered?</t>
  </si>
</sst>
</file>

<file path=xl/styles.xml><?xml version="1.0" encoding="utf-8"?>
<styleSheet xmlns="http://schemas.openxmlformats.org/spreadsheetml/2006/main">
  <numFmts count="5">
    <numFmt numFmtId="43" formatCode="_ * #,##0.00_ ;_ * \-#,##0.00_ ;_ * &quot;-&quot;??_ ;_ @_ "/>
    <numFmt numFmtId="164" formatCode="###0;###0"/>
    <numFmt numFmtId="165" formatCode="0.0000"/>
    <numFmt numFmtId="166" formatCode="0;[Red]0"/>
    <numFmt numFmtId="167" formatCode="0.00;[Red]0.00"/>
  </numFmts>
  <fonts count="5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1"/>
      <color theme="1"/>
      <name val="Calibri"/>
      <family val="2"/>
      <scheme val="minor"/>
    </font>
    <font>
      <u/>
      <sz val="11"/>
      <color theme="10"/>
      <name val="Calibri"/>
      <family val="2"/>
    </font>
    <font>
      <sz val="8"/>
      <name val="ＭＳ Ｐゴシック"/>
      <family val="3"/>
      <charset val="128"/>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indexed="8"/>
      <name val="Calibri"/>
      <family val="2"/>
    </font>
    <font>
      <b/>
      <sz val="10"/>
      <name val="Arial"/>
      <family val="2"/>
    </font>
    <font>
      <b/>
      <u/>
      <sz val="11"/>
      <color indexed="8"/>
      <name val="Calibri"/>
      <family val="2"/>
    </font>
    <font>
      <u/>
      <sz val="11"/>
      <color indexed="8"/>
      <name val="Calibri"/>
      <family val="2"/>
    </font>
    <font>
      <sz val="9"/>
      <color theme="1"/>
      <name val="Calibri"/>
      <family val="2"/>
      <scheme val="minor"/>
    </font>
    <font>
      <sz val="9"/>
      <name val="Arial"/>
      <family val="2"/>
    </font>
    <font>
      <b/>
      <sz val="9"/>
      <name val="Arial"/>
      <family val="2"/>
    </font>
    <font>
      <b/>
      <sz val="9"/>
      <color theme="1"/>
      <name val="Calibri"/>
      <family val="2"/>
      <scheme val="minor"/>
    </font>
    <font>
      <sz val="9"/>
      <name val="Times New Roman"/>
      <family val="1"/>
    </font>
    <font>
      <b/>
      <sz val="9"/>
      <color rgb="FF7030A0"/>
      <name val="Arial"/>
      <family val="2"/>
    </font>
    <font>
      <b/>
      <sz val="9"/>
      <color indexed="8"/>
      <name val="Calibri"/>
      <family val="2"/>
    </font>
    <font>
      <b/>
      <sz val="9"/>
      <color theme="1"/>
      <name val="Arial"/>
      <family val="2"/>
    </font>
    <font>
      <b/>
      <sz val="8"/>
      <name val="Times New Roman"/>
      <family val="1"/>
    </font>
    <font>
      <sz val="8"/>
      <color rgb="FF000000"/>
      <name val="Times New Roman"/>
      <family val="1"/>
    </font>
    <font>
      <b/>
      <u/>
      <sz val="8"/>
      <name val="Times New Roman"/>
      <family val="1"/>
    </font>
    <font>
      <sz val="8"/>
      <name val="Arial"/>
      <family val="2"/>
    </font>
    <font>
      <sz val="8"/>
      <name val="Times New Roman"/>
      <family val="1"/>
    </font>
    <font>
      <b/>
      <sz val="8"/>
      <color rgb="FF000000"/>
      <name val="Times New Roman"/>
      <family val="1"/>
    </font>
    <font>
      <b/>
      <sz val="8"/>
      <name val="Century"/>
      <family val="1"/>
    </font>
    <font>
      <b/>
      <sz val="8"/>
      <color indexed="8"/>
      <name val="Century"/>
      <family val="1"/>
    </font>
    <font>
      <b/>
      <u/>
      <sz val="8"/>
      <color indexed="8"/>
      <name val="Century"/>
      <family val="1"/>
    </font>
    <font>
      <sz val="8"/>
      <name val="Century"/>
      <family val="1"/>
    </font>
    <font>
      <sz val="8"/>
      <color theme="1"/>
      <name val="Calibri"/>
      <family val="2"/>
      <scheme val="minor"/>
    </font>
    <font>
      <b/>
      <sz val="8"/>
      <color theme="1"/>
      <name val="Calibri"/>
      <family val="2"/>
      <scheme val="minor"/>
    </font>
    <font>
      <b/>
      <sz val="8"/>
      <color theme="1"/>
      <name val="Times New Roman"/>
      <family val="1"/>
    </font>
    <font>
      <b/>
      <u/>
      <sz val="8"/>
      <name val="Arial"/>
      <family val="2"/>
    </font>
    <font>
      <b/>
      <sz val="8"/>
      <name val="Arial"/>
      <family val="2"/>
    </font>
    <font>
      <sz val="8"/>
      <color rgb="FF000000"/>
      <name val="Arial"/>
      <family val="2"/>
    </font>
  </fonts>
  <fills count="36">
    <fill>
      <patternFill patternType="none"/>
    </fill>
    <fill>
      <patternFill patternType="gray125"/>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DEBF7"/>
        <bgColor indexed="64"/>
      </patternFill>
    </fill>
    <fill>
      <patternFill patternType="solid">
        <fgColor rgb="FFFFFF00"/>
        <bgColor indexed="64"/>
      </patternFill>
    </fill>
  </fills>
  <borders count="89">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bottom style="thin">
        <color rgb="FF000000"/>
      </bottom>
      <diagonal/>
    </border>
    <border>
      <left/>
      <right style="thin">
        <color indexed="64"/>
      </right>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top style="thin">
        <color rgb="FF000000"/>
      </top>
      <bottom/>
      <diagonal/>
    </border>
    <border>
      <left/>
      <right style="thin">
        <color indexed="64"/>
      </right>
      <top style="thin">
        <color rgb="FF000000"/>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style="medium">
        <color indexed="64"/>
      </left>
      <right/>
      <top style="thin">
        <color rgb="FF000000"/>
      </top>
      <bottom/>
      <diagonal/>
    </border>
    <border>
      <left style="medium">
        <color indexed="64"/>
      </left>
      <right style="thin">
        <color rgb="FF000000"/>
      </right>
      <top/>
      <bottom/>
      <diagonal/>
    </border>
    <border>
      <left/>
      <right style="medium">
        <color indexed="64"/>
      </right>
      <top/>
      <bottom/>
      <diagonal/>
    </border>
    <border>
      <left style="medium">
        <color indexed="64"/>
      </left>
      <right style="thin">
        <color rgb="FF000000"/>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
      <left style="thin">
        <color rgb="FF000000"/>
      </left>
      <right style="thin">
        <color indexed="64"/>
      </right>
      <top style="thin">
        <color rgb="FF000000"/>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rgb="FF000000"/>
      </top>
      <bottom style="thin">
        <color rgb="FF000000"/>
      </bottom>
      <diagonal/>
    </border>
    <border>
      <left/>
      <right style="medium">
        <color indexed="64"/>
      </right>
      <top style="thin">
        <color rgb="FF000000"/>
      </top>
      <bottom/>
      <diagonal/>
    </border>
    <border>
      <left/>
      <right style="medium">
        <color indexed="64"/>
      </right>
      <top/>
      <bottom style="thin">
        <color rgb="FF000000"/>
      </bottom>
      <diagonal/>
    </border>
  </borders>
  <cellStyleXfs count="978">
    <xf numFmtId="0" fontId="0" fillId="0" borderId="0"/>
    <xf numFmtId="0" fontId="10" fillId="0" borderId="0"/>
    <xf numFmtId="43" fontId="12" fillId="0" borderId="0" applyFont="0" applyFill="0" applyBorder="0" applyAlignment="0" applyProtection="0"/>
    <xf numFmtId="0" fontId="9" fillId="0" borderId="0"/>
    <xf numFmtId="0" fontId="14" fillId="0" borderId="0" applyNumberFormat="0" applyFill="0" applyBorder="0" applyAlignment="0" applyProtection="0">
      <alignment vertical="top"/>
      <protection locked="0"/>
    </xf>
    <xf numFmtId="0" fontId="11" fillId="0" borderId="0"/>
    <xf numFmtId="0" fontId="15" fillId="0" borderId="0" applyNumberFormat="0" applyFill="0" applyBorder="0">
      <alignment vertical="center"/>
    </xf>
    <xf numFmtId="0" fontId="8" fillId="0" borderId="0"/>
    <xf numFmtId="0" fontId="15" fillId="0" borderId="0" applyNumberFormat="0" applyFill="0" applyBorder="0">
      <alignment vertical="center"/>
    </xf>
    <xf numFmtId="0" fontId="15" fillId="0" borderId="0" applyNumberFormat="0" applyFill="0" applyBorder="0">
      <alignment vertical="center"/>
    </xf>
    <xf numFmtId="0" fontId="16" fillId="0" borderId="0" applyNumberFormat="0" applyFill="0" applyBorder="0" applyAlignment="0" applyProtection="0"/>
    <xf numFmtId="0" fontId="17" fillId="0" borderId="77" applyNumberFormat="0" applyFill="0" applyAlignment="0" applyProtection="0"/>
    <xf numFmtId="0" fontId="18" fillId="0" borderId="78" applyNumberFormat="0" applyFill="0" applyAlignment="0" applyProtection="0"/>
    <xf numFmtId="0" fontId="19" fillId="0" borderId="79" applyNumberFormat="0" applyFill="0" applyAlignment="0" applyProtection="0"/>
    <xf numFmtId="0" fontId="19" fillId="0" borderId="0" applyNumberFormat="0" applyFill="0" applyBorder="0" applyAlignment="0" applyProtection="0"/>
    <xf numFmtId="0" fontId="20" fillId="3" borderId="0" applyNumberFormat="0" applyBorder="0" applyAlignment="0" applyProtection="0"/>
    <xf numFmtId="0" fontId="21" fillId="4" borderId="0" applyNumberFormat="0" applyBorder="0" applyAlignment="0" applyProtection="0"/>
    <xf numFmtId="0" fontId="22" fillId="5" borderId="0" applyNumberFormat="0" applyBorder="0" applyAlignment="0" applyProtection="0"/>
    <xf numFmtId="0" fontId="23" fillId="6" borderId="80" applyNumberFormat="0" applyAlignment="0" applyProtection="0"/>
    <xf numFmtId="0" fontId="24" fillId="7" borderId="81" applyNumberFormat="0" applyAlignment="0" applyProtection="0"/>
    <xf numFmtId="0" fontId="25" fillId="7" borderId="80" applyNumberFormat="0" applyAlignment="0" applyProtection="0"/>
    <xf numFmtId="0" fontId="26" fillId="0" borderId="82" applyNumberFormat="0" applyFill="0" applyAlignment="0" applyProtection="0"/>
    <xf numFmtId="0" fontId="27" fillId="8" borderId="83"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13" fillId="0" borderId="85" applyNumberFormat="0" applyFill="0" applyAlignment="0" applyProtection="0"/>
    <xf numFmtId="0" fontId="30"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30" fillId="33" borderId="0" applyNumberFormat="0" applyBorder="0" applyAlignment="0" applyProtection="0"/>
    <xf numFmtId="0" fontId="7" fillId="0" borderId="0"/>
    <xf numFmtId="0" fontId="7" fillId="9" borderId="84" applyNumberFormat="0" applyFont="0" applyAlignment="0" applyProtection="0"/>
    <xf numFmtId="0" fontId="7" fillId="9" borderId="84" applyNumberFormat="0" applyFont="0" applyAlignment="0" applyProtection="0"/>
    <xf numFmtId="0" fontId="7" fillId="9" borderId="84" applyNumberFormat="0" applyFont="0" applyAlignment="0" applyProtection="0"/>
    <xf numFmtId="0" fontId="7" fillId="0" borderId="0"/>
    <xf numFmtId="0" fontId="7" fillId="0" borderId="0"/>
    <xf numFmtId="0" fontId="7" fillId="9" borderId="84" applyNumberFormat="0" applyFont="0" applyAlignment="0" applyProtection="0"/>
    <xf numFmtId="0" fontId="6" fillId="9" borderId="84" applyNumberFormat="0" applyFont="0" applyAlignment="0" applyProtection="0"/>
    <xf numFmtId="0" fontId="6" fillId="12"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16"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15"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11" fillId="0" borderId="0"/>
    <xf numFmtId="0" fontId="6" fillId="0" borderId="0"/>
    <xf numFmtId="9" fontId="11" fillId="0" borderId="0" applyFont="0" applyFill="0" applyBorder="0" applyAlignment="0" applyProtection="0"/>
    <xf numFmtId="0" fontId="6" fillId="0" borderId="0"/>
    <xf numFmtId="0" fontId="15" fillId="0" borderId="0" applyNumberFormat="0" applyFill="0" applyBorder="0">
      <alignment vertical="center"/>
    </xf>
    <xf numFmtId="0" fontId="6" fillId="0" borderId="0"/>
    <xf numFmtId="0" fontId="15" fillId="0" borderId="0" applyNumberFormat="0" applyFill="0" applyBorder="0">
      <alignment vertical="center"/>
    </xf>
    <xf numFmtId="0" fontId="6" fillId="0" borderId="0"/>
    <xf numFmtId="0" fontId="6" fillId="0" borderId="0"/>
    <xf numFmtId="0" fontId="6" fillId="9" borderId="84" applyNumberFormat="0" applyFont="0" applyAlignment="0" applyProtection="0"/>
    <xf numFmtId="0" fontId="6" fillId="9" borderId="84" applyNumberFormat="0" applyFont="0" applyAlignment="0" applyProtection="0"/>
    <xf numFmtId="0" fontId="6" fillId="9" borderId="84" applyNumberFormat="0" applyFont="0" applyAlignment="0" applyProtection="0"/>
    <xf numFmtId="0" fontId="6" fillId="0" borderId="0"/>
    <xf numFmtId="0" fontId="6" fillId="0" borderId="0"/>
    <xf numFmtId="0" fontId="6" fillId="9" borderId="84" applyNumberFormat="0" applyFont="0" applyAlignment="0" applyProtection="0"/>
    <xf numFmtId="0" fontId="5" fillId="9" borderId="84"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4" fillId="0" borderId="0"/>
    <xf numFmtId="0" fontId="4" fillId="11" borderId="0" applyNumberFormat="0" applyBorder="0" applyAlignment="0" applyProtection="0"/>
    <xf numFmtId="0" fontId="4" fillId="15" borderId="0" applyNumberFormat="0" applyBorder="0" applyAlignment="0" applyProtection="0"/>
    <xf numFmtId="0" fontId="4" fillId="0" borderId="0"/>
    <xf numFmtId="0" fontId="4" fillId="12"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27" borderId="0" applyNumberFormat="0" applyBorder="0" applyAlignment="0" applyProtection="0"/>
    <xf numFmtId="0" fontId="4" fillId="20"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3" borderId="0" applyNumberFormat="0" applyBorder="0" applyAlignment="0" applyProtection="0"/>
    <xf numFmtId="0" fontId="4" fillId="16"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11" fillId="0" borderId="0"/>
    <xf numFmtId="0" fontId="4" fillId="0" borderId="0"/>
    <xf numFmtId="0" fontId="4" fillId="0" borderId="0"/>
    <xf numFmtId="0" fontId="15" fillId="0" borderId="0" applyNumberFormat="0" applyFill="0" applyBorder="0">
      <alignment vertical="center"/>
    </xf>
    <xf numFmtId="0" fontId="4" fillId="0" borderId="0"/>
    <xf numFmtId="0" fontId="4" fillId="0" borderId="0"/>
    <xf numFmtId="0" fontId="11" fillId="0" borderId="0"/>
    <xf numFmtId="0" fontId="4" fillId="0" borderId="0"/>
    <xf numFmtId="0" fontId="4" fillId="9" borderId="84" applyNumberFormat="0" applyFont="0" applyAlignment="0" applyProtection="0"/>
    <xf numFmtId="0" fontId="4" fillId="9" borderId="84" applyNumberFormat="0" applyFont="0" applyAlignment="0" applyProtection="0"/>
    <xf numFmtId="0" fontId="4" fillId="9" borderId="84" applyNumberFormat="0" applyFont="0" applyAlignment="0" applyProtection="0"/>
    <xf numFmtId="0" fontId="4" fillId="0" borderId="0"/>
    <xf numFmtId="0" fontId="4" fillId="0" borderId="0"/>
    <xf numFmtId="0" fontId="4" fillId="9" borderId="84" applyNumberFormat="0" applyFont="0" applyAlignment="0" applyProtection="0"/>
    <xf numFmtId="0" fontId="4" fillId="9" borderId="84" applyNumberFormat="0" applyFont="0" applyAlignment="0" applyProtection="0"/>
    <xf numFmtId="0" fontId="4" fillId="12"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16"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15"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9" fontId="11" fillId="0" borderId="0" applyFont="0" applyFill="0" applyBorder="0" applyAlignment="0" applyProtection="0"/>
    <xf numFmtId="0" fontId="4" fillId="0" borderId="0"/>
    <xf numFmtId="0" fontId="15" fillId="0" borderId="0" applyNumberFormat="0" applyFill="0" applyBorder="0">
      <alignment vertical="center"/>
    </xf>
    <xf numFmtId="0" fontId="4" fillId="0" borderId="0"/>
    <xf numFmtId="0" fontId="4" fillId="0" borderId="0"/>
    <xf numFmtId="0" fontId="4" fillId="0" borderId="0"/>
    <xf numFmtId="0" fontId="4" fillId="9" borderId="84" applyNumberFormat="0" applyFont="0" applyAlignment="0" applyProtection="0"/>
    <xf numFmtId="0" fontId="4" fillId="9" borderId="84" applyNumberFormat="0" applyFont="0" applyAlignment="0" applyProtection="0"/>
    <xf numFmtId="0" fontId="4" fillId="9" borderId="84" applyNumberFormat="0" applyFont="0" applyAlignment="0" applyProtection="0"/>
    <xf numFmtId="0" fontId="4" fillId="0" borderId="0"/>
    <xf numFmtId="0" fontId="4" fillId="0" borderId="0"/>
    <xf numFmtId="0" fontId="4" fillId="9" borderId="84" applyNumberFormat="0" applyFont="0" applyAlignment="0" applyProtection="0"/>
    <xf numFmtId="0" fontId="4" fillId="9" borderId="84"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15" fillId="0" borderId="0" applyNumberFormat="0" applyFill="0" applyBorder="0">
      <alignment vertical="center"/>
    </xf>
    <xf numFmtId="0" fontId="15" fillId="0" borderId="0" applyNumberFormat="0" applyFill="0" applyBorder="0">
      <alignment vertical="center"/>
    </xf>
    <xf numFmtId="0" fontId="4" fillId="0" borderId="0"/>
    <xf numFmtId="0" fontId="11" fillId="0" borderId="0"/>
    <xf numFmtId="0" fontId="4" fillId="0" borderId="0"/>
    <xf numFmtId="0" fontId="15" fillId="0" borderId="0" applyNumberFormat="0" applyFill="0" applyBorder="0">
      <alignment vertical="center"/>
    </xf>
    <xf numFmtId="0" fontId="15" fillId="0" borderId="0" applyNumberFormat="0" applyFill="0" applyBorder="0">
      <alignment vertical="center"/>
    </xf>
    <xf numFmtId="0" fontId="15" fillId="0" borderId="0" applyNumberFormat="0" applyFill="0" applyBorder="0">
      <alignment vertical="center"/>
    </xf>
    <xf numFmtId="0" fontId="4" fillId="0" borderId="0"/>
    <xf numFmtId="0" fontId="11" fillId="0" borderId="0"/>
    <xf numFmtId="9" fontId="11" fillId="0" borderId="0" applyFont="0" applyFill="0" applyBorder="0" applyAlignment="0" applyProtection="0"/>
    <xf numFmtId="0" fontId="4" fillId="0" borderId="0"/>
    <xf numFmtId="0" fontId="11" fillId="0" borderId="0"/>
    <xf numFmtId="0" fontId="15" fillId="0" borderId="0" applyNumberFormat="0" applyFill="0" applyBorder="0">
      <alignment vertical="center"/>
    </xf>
    <xf numFmtId="0" fontId="15" fillId="0" borderId="0" applyNumberFormat="0" applyFill="0" applyBorder="0">
      <alignment vertical="center"/>
    </xf>
    <xf numFmtId="0" fontId="4" fillId="0" borderId="0"/>
    <xf numFmtId="0" fontId="4" fillId="0" borderId="0"/>
    <xf numFmtId="9" fontId="11" fillId="0" borderId="0" applyFont="0" applyFill="0" applyBorder="0" applyAlignment="0" applyProtection="0"/>
    <xf numFmtId="0" fontId="11" fillId="0" borderId="0"/>
    <xf numFmtId="0" fontId="15" fillId="0" borderId="0" applyNumberFormat="0" applyFill="0" applyBorder="0">
      <alignment vertical="center"/>
    </xf>
    <xf numFmtId="9" fontId="11" fillId="0" borderId="0" applyFont="0" applyFill="0" applyBorder="0" applyAlignment="0" applyProtection="0"/>
    <xf numFmtId="0" fontId="4" fillId="0" borderId="0"/>
    <xf numFmtId="0" fontId="4" fillId="0" borderId="0"/>
    <xf numFmtId="0" fontId="4" fillId="0" borderId="0"/>
    <xf numFmtId="0" fontId="4" fillId="0" borderId="0"/>
    <xf numFmtId="0" fontId="15" fillId="0" borderId="0" applyNumberFormat="0" applyFill="0" applyBorder="0">
      <alignment vertical="center"/>
    </xf>
    <xf numFmtId="0" fontId="4" fillId="0" borderId="0"/>
    <xf numFmtId="0" fontId="4" fillId="0" borderId="0"/>
    <xf numFmtId="0" fontId="15" fillId="0" borderId="0" applyNumberFormat="0" applyFill="0" applyBorder="0">
      <alignment vertical="center"/>
    </xf>
    <xf numFmtId="0" fontId="15" fillId="0" borderId="0" applyNumberFormat="0" applyFill="0" applyBorder="0">
      <alignment vertical="center"/>
    </xf>
    <xf numFmtId="0" fontId="15" fillId="0" borderId="0" applyNumberFormat="0" applyFill="0" applyBorder="0">
      <alignment vertical="center"/>
    </xf>
    <xf numFmtId="0" fontId="4" fillId="0" borderId="0"/>
    <xf numFmtId="0" fontId="15" fillId="0" borderId="0" applyNumberFormat="0" applyFill="0" applyBorder="0">
      <alignment vertical="center"/>
    </xf>
    <xf numFmtId="0" fontId="4" fillId="0" borderId="0"/>
    <xf numFmtId="0" fontId="4" fillId="0" borderId="0"/>
    <xf numFmtId="0" fontId="15" fillId="0" borderId="0" applyNumberFormat="0" applyFill="0" applyBorder="0">
      <alignment vertical="center"/>
    </xf>
    <xf numFmtId="0" fontId="4" fillId="0" borderId="0"/>
    <xf numFmtId="9" fontId="11" fillId="0" borderId="0" applyFont="0" applyFill="0" applyBorder="0" applyAlignment="0" applyProtection="0"/>
    <xf numFmtId="0" fontId="15" fillId="0" borderId="0" applyNumberFormat="0" applyFill="0" applyBorder="0">
      <alignment vertical="center"/>
    </xf>
    <xf numFmtId="0" fontId="15" fillId="0" borderId="0" applyNumberFormat="0" applyFill="0" applyBorder="0">
      <alignment vertical="center"/>
    </xf>
    <xf numFmtId="0" fontId="11" fillId="0" borderId="0"/>
    <xf numFmtId="9" fontId="11" fillId="0" borderId="0" applyFont="0" applyFill="0" applyBorder="0" applyAlignment="0" applyProtection="0"/>
    <xf numFmtId="0" fontId="15" fillId="0" borderId="0" applyNumberFormat="0" applyFill="0" applyBorder="0">
      <alignment vertical="center"/>
    </xf>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5" fillId="0" borderId="0" applyNumberFormat="0" applyFill="0" applyBorder="0">
      <alignment vertical="center"/>
    </xf>
    <xf numFmtId="0" fontId="4" fillId="0" borderId="0"/>
    <xf numFmtId="0" fontId="4" fillId="0" borderId="0"/>
    <xf numFmtId="0" fontId="15" fillId="0" borderId="0" applyNumberFormat="0" applyFill="0" applyBorder="0">
      <alignment vertical="center"/>
    </xf>
    <xf numFmtId="0" fontId="15" fillId="0" borderId="0" applyNumberFormat="0" applyFill="0" applyBorder="0">
      <alignment vertical="center"/>
    </xf>
    <xf numFmtId="0" fontId="11" fillId="0" borderId="0"/>
    <xf numFmtId="0" fontId="4" fillId="0" borderId="0"/>
    <xf numFmtId="9" fontId="11" fillId="0" borderId="0" applyFont="0" applyFill="0" applyBorder="0" applyAlignment="0" applyProtection="0"/>
    <xf numFmtId="9" fontId="11" fillId="0" borderId="0" applyFont="0" applyFill="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11" fillId="0" borderId="0"/>
    <xf numFmtId="0" fontId="4" fillId="0" borderId="0"/>
    <xf numFmtId="0" fontId="4" fillId="0" borderId="0"/>
    <xf numFmtId="0" fontId="15" fillId="0" borderId="0" applyNumberFormat="0" applyFill="0" applyBorder="0">
      <alignment vertical="center"/>
    </xf>
    <xf numFmtId="0" fontId="4" fillId="0" borderId="0"/>
    <xf numFmtId="0" fontId="4" fillId="0" borderId="0"/>
    <xf numFmtId="0" fontId="11" fillId="0" borderId="0"/>
    <xf numFmtId="0" fontId="4" fillId="0" borderId="0"/>
    <xf numFmtId="0" fontId="4" fillId="9" borderId="84" applyNumberFormat="0" applyFont="0" applyAlignment="0" applyProtection="0"/>
    <xf numFmtId="0" fontId="4" fillId="9" borderId="84" applyNumberFormat="0" applyFont="0" applyAlignment="0" applyProtection="0"/>
    <xf numFmtId="0" fontId="4" fillId="9" borderId="84" applyNumberFormat="0" applyFont="0" applyAlignment="0" applyProtection="0"/>
    <xf numFmtId="0" fontId="4" fillId="0" borderId="0"/>
    <xf numFmtId="0" fontId="4" fillId="0" borderId="0"/>
    <xf numFmtId="0" fontId="4" fillId="9" borderId="84" applyNumberFormat="0" applyFont="0" applyAlignment="0" applyProtection="0"/>
    <xf numFmtId="0" fontId="4" fillId="9" borderId="84" applyNumberFormat="0" applyFont="0" applyAlignment="0" applyProtection="0"/>
    <xf numFmtId="0" fontId="4" fillId="12"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16"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15"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15" fillId="0" borderId="0" applyNumberFormat="0" applyFill="0" applyBorder="0">
      <alignment vertical="center"/>
    </xf>
    <xf numFmtId="0" fontId="4" fillId="0" borderId="0"/>
    <xf numFmtId="0" fontId="4" fillId="0" borderId="0"/>
    <xf numFmtId="0" fontId="4" fillId="0" borderId="0"/>
    <xf numFmtId="0" fontId="4" fillId="9" borderId="84" applyNumberFormat="0" applyFont="0" applyAlignment="0" applyProtection="0"/>
    <xf numFmtId="0" fontId="4" fillId="9" borderId="84" applyNumberFormat="0" applyFont="0" applyAlignment="0" applyProtection="0"/>
    <xf numFmtId="0" fontId="4" fillId="9" borderId="84" applyNumberFormat="0" applyFont="0" applyAlignment="0" applyProtection="0"/>
    <xf numFmtId="0" fontId="4" fillId="0" borderId="0"/>
    <xf numFmtId="0" fontId="4" fillId="0" borderId="0"/>
    <xf numFmtId="0" fontId="4" fillId="9" borderId="84" applyNumberFormat="0" applyFont="0" applyAlignment="0" applyProtection="0"/>
    <xf numFmtId="0" fontId="4" fillId="9" borderId="84"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15" fillId="0" borderId="0" applyNumberFormat="0" applyFill="0" applyBorder="0">
      <alignment vertical="center"/>
    </xf>
    <xf numFmtId="0" fontId="4" fillId="0" borderId="0"/>
    <xf numFmtId="0" fontId="15" fillId="0" borderId="0" applyNumberFormat="0" applyFill="0" applyBorder="0">
      <alignment vertical="center"/>
    </xf>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11" fillId="0" borderId="0"/>
    <xf numFmtId="0" fontId="3" fillId="0" borderId="0"/>
    <xf numFmtId="0" fontId="3" fillId="0" borderId="0"/>
    <xf numFmtId="0" fontId="15" fillId="0" borderId="0" applyNumberFormat="0" applyFill="0" applyBorder="0">
      <alignment vertical="center"/>
    </xf>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9" borderId="84" applyNumberFormat="0" applyFont="0" applyAlignment="0" applyProtection="0"/>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1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15" fillId="0" borderId="0" applyNumberFormat="0" applyFill="0" applyBorder="0">
      <alignment vertical="center"/>
    </xf>
    <xf numFmtId="0" fontId="3" fillId="0" borderId="0"/>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9" borderId="84" applyNumberFormat="0" applyFont="0" applyAlignment="0" applyProtection="0"/>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11" borderId="0" applyNumberFormat="0" applyBorder="0" applyAlignment="0" applyProtection="0"/>
    <xf numFmtId="0" fontId="3" fillId="15" borderId="0" applyNumberFormat="0" applyBorder="0" applyAlignment="0" applyProtection="0"/>
    <xf numFmtId="0" fontId="3" fillId="0" borderId="0"/>
    <xf numFmtId="0" fontId="3" fillId="1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27" borderId="0" applyNumberFormat="0" applyBorder="0" applyAlignment="0" applyProtection="0"/>
    <xf numFmtId="0" fontId="3" fillId="20"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3" borderId="0" applyNumberFormat="0" applyBorder="0" applyAlignment="0" applyProtection="0"/>
    <xf numFmtId="0" fontId="3" fillId="16"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9" borderId="84" applyNumberFormat="0" applyFont="0" applyAlignment="0" applyProtection="0"/>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1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15" fillId="0" borderId="0" applyNumberFormat="0" applyFill="0" applyBorder="0">
      <alignment vertical="center"/>
    </xf>
    <xf numFmtId="0" fontId="3" fillId="0" borderId="0"/>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9" borderId="84" applyNumberFormat="0" applyFont="0" applyAlignment="0" applyProtection="0"/>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9" borderId="84" applyNumberFormat="0" applyFont="0" applyAlignment="0" applyProtection="0"/>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1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9" borderId="84" applyNumberFormat="0" applyFont="0" applyAlignment="0" applyProtection="0"/>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15" fillId="0" borderId="0" applyNumberFormat="0" applyFill="0" applyBorder="0">
      <alignment vertical="center"/>
    </xf>
    <xf numFmtId="0" fontId="15" fillId="0" borderId="0" applyNumberFormat="0" applyFill="0" applyBorder="0">
      <alignment vertical="center"/>
    </xf>
    <xf numFmtId="0" fontId="15" fillId="0" borderId="0" applyNumberFormat="0" applyFill="0" applyBorder="0">
      <alignment vertical="center"/>
    </xf>
    <xf numFmtId="0" fontId="2" fillId="0" borderId="0"/>
    <xf numFmtId="0" fontId="15" fillId="0" borderId="0" applyNumberFormat="0" applyFill="0" applyBorder="0">
      <alignment vertical="center"/>
    </xf>
    <xf numFmtId="0" fontId="15" fillId="0" borderId="0" applyNumberFormat="0" applyFill="0" applyBorder="0">
      <alignment vertical="center"/>
    </xf>
    <xf numFmtId="0" fontId="15" fillId="0" borderId="0" applyNumberFormat="0" applyFill="0" applyBorder="0">
      <alignment vertical="center"/>
    </xf>
    <xf numFmtId="0" fontId="15" fillId="0" borderId="0" applyNumberFormat="0" applyFill="0" applyBorder="0">
      <alignment vertical="center"/>
    </xf>
    <xf numFmtId="0" fontId="15" fillId="0" borderId="0" applyNumberFormat="0" applyFill="0" applyBorder="0">
      <alignment vertical="center"/>
    </xf>
    <xf numFmtId="0" fontId="2" fillId="0" borderId="0"/>
    <xf numFmtId="0" fontId="15" fillId="0" borderId="0" applyNumberFormat="0" applyFill="0" applyBorder="0">
      <alignment vertical="center"/>
    </xf>
    <xf numFmtId="0" fontId="15" fillId="0" borderId="0" applyNumberFormat="0" applyFill="0" applyBorder="0">
      <alignment vertical="center"/>
    </xf>
    <xf numFmtId="0" fontId="15" fillId="0" borderId="0" applyNumberFormat="0" applyFill="0" applyBorder="0">
      <alignment vertical="center"/>
    </xf>
    <xf numFmtId="0" fontId="15" fillId="0" borderId="0" applyNumberFormat="0" applyFill="0" applyBorder="0">
      <alignment vertical="center"/>
    </xf>
    <xf numFmtId="0" fontId="2" fillId="0" borderId="0"/>
    <xf numFmtId="0" fontId="2" fillId="0" borderId="0"/>
    <xf numFmtId="0" fontId="15" fillId="0" borderId="0" applyNumberFormat="0" applyFill="0" applyBorder="0">
      <alignment vertical="center"/>
    </xf>
    <xf numFmtId="0" fontId="2" fillId="0" borderId="0"/>
    <xf numFmtId="0" fontId="15" fillId="0" borderId="0" applyNumberFormat="0" applyFill="0" applyBorder="0">
      <alignment vertical="center"/>
    </xf>
    <xf numFmtId="0" fontId="2" fillId="0" borderId="0"/>
    <xf numFmtId="0" fontId="15" fillId="0" borderId="0" applyNumberFormat="0" applyFill="0" applyBorder="0">
      <alignment vertical="center"/>
    </xf>
    <xf numFmtId="0" fontId="2" fillId="0" borderId="0"/>
    <xf numFmtId="0" fontId="15" fillId="0" borderId="0" applyNumberFormat="0" applyFill="0" applyBorder="0">
      <alignment vertical="center"/>
    </xf>
    <xf numFmtId="0" fontId="15" fillId="0" borderId="0" applyNumberFormat="0" applyFill="0" applyBorder="0">
      <alignment vertical="center"/>
    </xf>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4" applyNumberFormat="0" applyFont="0" applyAlignment="0" applyProtection="0"/>
    <xf numFmtId="0" fontId="1" fillId="9" borderId="84" applyNumberFormat="0" applyFont="0" applyAlignment="0" applyProtection="0"/>
    <xf numFmtId="0" fontId="1" fillId="0" borderId="0"/>
    <xf numFmtId="0" fontId="1" fillId="9" borderId="84"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4" applyNumberFormat="0" applyFont="0" applyAlignment="0" applyProtection="0"/>
    <xf numFmtId="0" fontId="1" fillId="9" borderId="84" applyNumberFormat="0" applyFont="0" applyAlignment="0" applyProtection="0"/>
    <xf numFmtId="0" fontId="1" fillId="0" borderId="0"/>
    <xf numFmtId="0" fontId="1" fillId="9" borderId="84" applyNumberFormat="0" applyFont="0" applyAlignment="0" applyProtection="0"/>
    <xf numFmtId="0" fontId="1" fillId="19"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4"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4" applyNumberFormat="0" applyFont="0" applyAlignment="0" applyProtection="0"/>
    <xf numFmtId="0" fontId="1" fillId="9" borderId="84"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1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20" borderId="0" applyNumberFormat="0" applyBorder="0" applyAlignment="0" applyProtection="0"/>
    <xf numFmtId="0" fontId="1" fillId="16"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9" borderId="84" applyNumberFormat="0" applyFont="0" applyAlignment="0" applyProtection="0"/>
    <xf numFmtId="0" fontId="1" fillId="31" borderId="0" applyNumberFormat="0" applyBorder="0" applyAlignment="0" applyProtection="0"/>
    <xf numFmtId="0" fontId="1" fillId="32"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4" applyNumberFormat="0" applyFont="0" applyAlignment="0" applyProtection="0"/>
    <xf numFmtId="0" fontId="1" fillId="0" borderId="0"/>
    <xf numFmtId="0" fontId="1" fillId="9" borderId="84"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1" fillId="0" borderId="0"/>
    <xf numFmtId="0" fontId="11" fillId="0" borderId="0"/>
    <xf numFmtId="0" fontId="1" fillId="9" borderId="84" applyNumberFormat="0" applyFont="0" applyAlignment="0" applyProtection="0"/>
    <xf numFmtId="0" fontId="1" fillId="9" borderId="84" applyNumberFormat="0" applyFont="0" applyAlignment="0" applyProtection="0"/>
    <xf numFmtId="0" fontId="1" fillId="0" borderId="0"/>
    <xf numFmtId="0" fontId="1" fillId="9" borderId="84"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4" applyNumberFormat="0" applyFont="0" applyAlignment="0" applyProtection="0"/>
    <xf numFmtId="0" fontId="1" fillId="9" borderId="84" applyNumberFormat="0" applyFont="0" applyAlignment="0" applyProtection="0"/>
    <xf numFmtId="0" fontId="1" fillId="0" borderId="0"/>
    <xf numFmtId="0" fontId="1" fillId="9" borderId="84" applyNumberFormat="0" applyFont="0" applyAlignment="0" applyProtection="0"/>
    <xf numFmtId="0" fontId="1" fillId="19"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4"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4" applyNumberFormat="0" applyFont="0" applyAlignment="0" applyProtection="0"/>
    <xf numFmtId="0" fontId="1" fillId="9" borderId="84"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1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20" borderId="0" applyNumberFormat="0" applyBorder="0" applyAlignment="0" applyProtection="0"/>
    <xf numFmtId="0" fontId="1" fillId="16"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9" borderId="84" applyNumberFormat="0" applyFont="0" applyAlignment="0" applyProtection="0"/>
    <xf numFmtId="0" fontId="1" fillId="31" borderId="0" applyNumberFormat="0" applyBorder="0" applyAlignment="0" applyProtection="0"/>
    <xf numFmtId="0" fontId="1" fillId="32"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4" applyNumberFormat="0" applyFont="0" applyAlignment="0" applyProtection="0"/>
    <xf numFmtId="0" fontId="1" fillId="0" borderId="0"/>
    <xf numFmtId="0" fontId="1" fillId="9" borderId="84"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9" borderId="84" applyNumberFormat="0" applyFont="0" applyAlignment="0" applyProtection="0"/>
    <xf numFmtId="0" fontId="1" fillId="0" borderId="0"/>
    <xf numFmtId="0" fontId="1" fillId="9" borderId="84" applyNumberFormat="0" applyFont="0" applyAlignment="0" applyProtection="0"/>
    <xf numFmtId="0" fontId="1" fillId="0" borderId="0"/>
    <xf numFmtId="0" fontId="1" fillId="9" borderId="84" applyNumberFormat="0" applyFont="0" applyAlignment="0" applyProtection="0"/>
    <xf numFmtId="0" fontId="1" fillId="0" borderId="0"/>
    <xf numFmtId="0" fontId="1" fillId="9" borderId="84" applyNumberFormat="0" applyFont="0" applyAlignment="0" applyProtection="0"/>
    <xf numFmtId="0" fontId="1" fillId="19"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cellStyleXfs>
  <cellXfs count="608">
    <xf numFmtId="0" fontId="0" fillId="0" borderId="0" xfId="0"/>
    <xf numFmtId="0" fontId="0" fillId="0" borderId="11" xfId="0" applyBorder="1"/>
    <xf numFmtId="0" fontId="0" fillId="0" borderId="5" xfId="0" applyBorder="1" applyAlignment="1">
      <alignment horizontal="center"/>
    </xf>
    <xf numFmtId="0" fontId="0" fillId="0" borderId="7" xfId="0" applyBorder="1" applyAlignment="1">
      <alignment horizontal="center"/>
    </xf>
    <xf numFmtId="0" fontId="0" fillId="0" borderId="3" xfId="0" applyBorder="1" applyAlignment="1">
      <alignment horizontal="center"/>
    </xf>
    <xf numFmtId="0" fontId="0" fillId="0" borderId="1" xfId="0" applyBorder="1" applyAlignment="1">
      <alignment horizontal="center"/>
    </xf>
    <xf numFmtId="0" fontId="0" fillId="0" borderId="7" xfId="0" applyBorder="1"/>
    <xf numFmtId="0" fontId="0" fillId="0" borderId="5" xfId="0" applyBorder="1"/>
    <xf numFmtId="0" fontId="0" fillId="0" borderId="10" xfId="0" applyBorder="1" applyAlignment="1">
      <alignment horizontal="center"/>
    </xf>
    <xf numFmtId="0" fontId="0" fillId="0" borderId="8" xfId="0" applyBorder="1"/>
    <xf numFmtId="0" fontId="0" fillId="0" borderId="9" xfId="0" applyBorder="1"/>
    <xf numFmtId="0" fontId="0" fillId="0" borderId="10" xfId="0" applyBorder="1"/>
    <xf numFmtId="0" fontId="0" fillId="0" borderId="11" xfId="0" applyBorder="1" applyAlignment="1">
      <alignment horizontal="center"/>
    </xf>
    <xf numFmtId="0" fontId="0" fillId="0" borderId="4" xfId="0" applyBorder="1"/>
    <xf numFmtId="0" fontId="0" fillId="0" borderId="3" xfId="0" applyBorder="1"/>
    <xf numFmtId="0" fontId="0" fillId="0" borderId="15" xfId="0" applyBorder="1"/>
    <xf numFmtId="0" fontId="0" fillId="0" borderId="6" xfId="0" applyBorder="1"/>
    <xf numFmtId="0" fontId="33" fillId="0" borderId="2" xfId="0" applyFont="1" applyBorder="1"/>
    <xf numFmtId="0" fontId="32" fillId="0" borderId="0" xfId="0" applyFont="1"/>
    <xf numFmtId="0" fontId="11" fillId="0" borderId="0" xfId="0" applyFont="1"/>
    <xf numFmtId="0" fontId="32" fillId="35" borderId="0" xfId="0" applyFont="1" applyFill="1"/>
    <xf numFmtId="0" fontId="34" fillId="0" borderId="5" xfId="0" applyFont="1" applyBorder="1" applyAlignment="1">
      <alignment horizontal="center"/>
    </xf>
    <xf numFmtId="0" fontId="11" fillId="0" borderId="11" xfId="0" applyFont="1" applyBorder="1" applyAlignment="1">
      <alignment wrapText="1"/>
    </xf>
    <xf numFmtId="0" fontId="0" fillId="35" borderId="11" xfId="0" applyFill="1" applyBorder="1" applyAlignment="1">
      <alignment horizontal="center" vertical="top"/>
    </xf>
    <xf numFmtId="0" fontId="0" fillId="35" borderId="11" xfId="0" applyFill="1" applyBorder="1" applyAlignment="1">
      <alignment vertical="top"/>
    </xf>
    <xf numFmtId="0" fontId="0" fillId="35" borderId="11" xfId="0" applyFill="1" applyBorder="1" applyAlignment="1">
      <alignment vertical="top" wrapText="1"/>
    </xf>
    <xf numFmtId="2" fontId="0" fillId="35" borderId="11" xfId="0" applyNumberFormat="1" applyFill="1" applyBorder="1"/>
    <xf numFmtId="0" fontId="35" fillId="35" borderId="11" xfId="0" applyFont="1" applyFill="1" applyBorder="1" applyAlignment="1">
      <alignment horizontal="right" vertical="top" wrapText="1"/>
    </xf>
    <xf numFmtId="2" fontId="35" fillId="35" borderId="11" xfId="0" applyNumberFormat="1" applyFont="1" applyFill="1" applyBorder="1" applyAlignment="1">
      <alignment horizontal="right" vertical="top" wrapText="1"/>
    </xf>
    <xf numFmtId="0" fontId="35" fillId="35" borderId="11" xfId="0" applyFont="1" applyFill="1" applyBorder="1" applyAlignment="1">
      <alignment horizontal="left" vertical="top" wrapText="1"/>
    </xf>
    <xf numFmtId="0" fontId="0" fillId="35" borderId="11" xfId="0" applyFill="1" applyBorder="1"/>
    <xf numFmtId="14" fontId="0" fillId="35" borderId="11" xfId="0" applyNumberFormat="1" applyFill="1" applyBorder="1" applyAlignment="1">
      <alignment horizontal="left" vertical="top" wrapText="1"/>
    </xf>
    <xf numFmtId="0" fontId="11" fillId="35" borderId="11" xfId="0" applyFont="1" applyFill="1" applyBorder="1" applyAlignment="1">
      <alignment vertical="top"/>
    </xf>
    <xf numFmtId="0" fontId="11" fillId="35" borderId="11" xfId="0" applyFont="1" applyFill="1" applyBorder="1" applyAlignment="1">
      <alignment vertical="top" wrapText="1"/>
    </xf>
    <xf numFmtId="14" fontId="0" fillId="35" borderId="11" xfId="0" applyNumberFormat="1" applyFill="1" applyBorder="1" applyAlignment="1">
      <alignment horizontal="left"/>
    </xf>
    <xf numFmtId="0" fontId="0" fillId="35" borderId="11" xfId="0" applyFill="1" applyBorder="1" applyAlignment="1">
      <alignment horizontal="center"/>
    </xf>
    <xf numFmtId="0" fontId="36" fillId="0" borderId="6" xfId="0" applyFont="1" applyBorder="1" applyAlignment="1">
      <alignment horizontal="center"/>
    </xf>
    <xf numFmtId="0" fontId="36" fillId="0" borderId="5" xfId="0" applyFont="1" applyBorder="1" applyAlignment="1">
      <alignment horizontal="center"/>
    </xf>
    <xf numFmtId="2" fontId="36" fillId="0" borderId="5" xfId="0" applyNumberFormat="1" applyFont="1" applyBorder="1" applyAlignment="1">
      <alignment horizontal="center"/>
    </xf>
    <xf numFmtId="0" fontId="36" fillId="0" borderId="7" xfId="0" applyFont="1" applyBorder="1" applyAlignment="1">
      <alignment horizontal="center"/>
    </xf>
    <xf numFmtId="0" fontId="36" fillId="0" borderId="3" xfId="0" applyFont="1" applyBorder="1" applyAlignment="1">
      <alignment horizontal="center"/>
    </xf>
    <xf numFmtId="0" fontId="36" fillId="0" borderId="0" xfId="0" applyFont="1" applyAlignment="1">
      <alignment horizontal="center"/>
    </xf>
    <xf numFmtId="0" fontId="36" fillId="0" borderId="10" xfId="0" applyFont="1" applyBorder="1" applyAlignment="1">
      <alignment horizontal="center"/>
    </xf>
    <xf numFmtId="2" fontId="36" fillId="0" borderId="1" xfId="0" applyNumberFormat="1" applyFont="1" applyBorder="1" applyAlignment="1">
      <alignment horizontal="center"/>
    </xf>
    <xf numFmtId="0" fontId="36" fillId="0" borderId="1" xfId="0" applyFont="1" applyBorder="1" applyAlignment="1">
      <alignment horizontal="center"/>
    </xf>
    <xf numFmtId="0" fontId="36" fillId="0" borderId="11" xfId="0" applyFont="1" applyBorder="1" applyAlignment="1">
      <alignment horizontal="center"/>
    </xf>
    <xf numFmtId="2" fontId="36" fillId="0" borderId="7" xfId="0" applyNumberFormat="1" applyFont="1" applyBorder="1" applyAlignment="1">
      <alignment horizontal="center"/>
    </xf>
    <xf numFmtId="0" fontId="36" fillId="0" borderId="8" xfId="0" applyFont="1" applyBorder="1" applyAlignment="1">
      <alignment horizontal="center"/>
    </xf>
    <xf numFmtId="2" fontId="36" fillId="0" borderId="11" xfId="0" applyNumberFormat="1" applyFont="1" applyBorder="1" applyAlignment="1">
      <alignment horizontal="center"/>
    </xf>
    <xf numFmtId="0" fontId="36" fillId="0" borderId="5" xfId="0" applyFont="1" applyBorder="1"/>
    <xf numFmtId="0" fontId="36" fillId="0" borderId="11" xfId="0" applyFont="1" applyBorder="1"/>
    <xf numFmtId="0" fontId="36" fillId="0" borderId="9" xfId="0" applyFont="1" applyBorder="1" applyAlignment="1">
      <alignment horizontal="center"/>
    </xf>
    <xf numFmtId="2" fontId="36" fillId="0" borderId="9" xfId="0" applyNumberFormat="1" applyFont="1" applyBorder="1" applyAlignment="1">
      <alignment horizontal="center"/>
    </xf>
    <xf numFmtId="2" fontId="36" fillId="0" borderId="10" xfId="0" applyNumberFormat="1" applyFont="1" applyBorder="1" applyAlignment="1">
      <alignment horizontal="center"/>
    </xf>
    <xf numFmtId="0" fontId="36" fillId="0" borderId="9" xfId="0" applyFont="1" applyBorder="1"/>
    <xf numFmtId="2" fontId="36" fillId="0" borderId="11" xfId="0" applyNumberFormat="1" applyFont="1" applyBorder="1"/>
    <xf numFmtId="2" fontId="36" fillId="0" borderId="14" xfId="0" applyNumberFormat="1" applyFont="1" applyBorder="1" applyAlignment="1">
      <alignment horizontal="center"/>
    </xf>
    <xf numFmtId="0" fontId="36" fillId="0" borderId="0" xfId="0" applyFont="1"/>
    <xf numFmtId="49" fontId="36" fillId="0" borderId="11" xfId="0" applyNumberFormat="1" applyFont="1" applyBorder="1"/>
    <xf numFmtId="0" fontId="37" fillId="0" borderId="11" xfId="0" applyFont="1" applyBorder="1" applyAlignment="1">
      <alignment horizontal="center"/>
    </xf>
    <xf numFmtId="0" fontId="37" fillId="0" borderId="11" xfId="0" applyFont="1" applyBorder="1"/>
    <xf numFmtId="49" fontId="37" fillId="0" borderId="11" xfId="0" applyNumberFormat="1" applyFont="1" applyBorder="1"/>
    <xf numFmtId="2" fontId="37" fillId="0" borderId="11" xfId="0" applyNumberFormat="1" applyFont="1" applyBorder="1"/>
    <xf numFmtId="0" fontId="38" fillId="0" borderId="11" xfId="110" applyFont="1" applyBorder="1"/>
    <xf numFmtId="0" fontId="35" fillId="0" borderId="0" xfId="113" applyFont="1"/>
    <xf numFmtId="0" fontId="39" fillId="0" borderId="11" xfId="0" applyFont="1" applyBorder="1" applyAlignment="1">
      <alignment vertical="center"/>
    </xf>
    <xf numFmtId="0" fontId="40" fillId="0" borderId="11" xfId="0" applyFont="1" applyBorder="1"/>
    <xf numFmtId="2" fontId="40" fillId="0" borderId="11" xfId="0" applyNumberFormat="1" applyFont="1" applyBorder="1"/>
    <xf numFmtId="2" fontId="36" fillId="0" borderId="0" xfId="0" applyNumberFormat="1" applyFont="1"/>
    <xf numFmtId="2" fontId="36" fillId="0" borderId="0" xfId="0" applyNumberFormat="1" applyFont="1" applyAlignment="1">
      <alignment horizontal="center"/>
    </xf>
    <xf numFmtId="0" fontId="41" fillId="0" borderId="15" xfId="0" applyFont="1" applyBorder="1" applyAlignment="1">
      <alignment horizontal="center"/>
    </xf>
    <xf numFmtId="2" fontId="41" fillId="0" borderId="15" xfId="0" applyNumberFormat="1" applyFont="1" applyBorder="1" applyAlignment="1">
      <alignment horizontal="center"/>
    </xf>
    <xf numFmtId="1" fontId="36" fillId="0" borderId="11" xfId="0" applyNumberFormat="1" applyFont="1" applyBorder="1"/>
    <xf numFmtId="0" fontId="42" fillId="0" borderId="11" xfId="110" applyFont="1" applyBorder="1"/>
    <xf numFmtId="2" fontId="37" fillId="0" borderId="14" xfId="0" applyNumberFormat="1" applyFont="1" applyBorder="1" applyAlignment="1">
      <alignment horizontal="center"/>
    </xf>
    <xf numFmtId="2" fontId="40" fillId="0" borderId="14" xfId="0" applyNumberFormat="1" applyFont="1" applyBorder="1" applyAlignment="1">
      <alignment horizontal="center"/>
    </xf>
    <xf numFmtId="0" fontId="36" fillId="0" borderId="2" xfId="0" applyFont="1" applyBorder="1" applyAlignment="1">
      <alignment horizontal="center" wrapText="1"/>
    </xf>
    <xf numFmtId="0" fontId="36" fillId="0" borderId="3" xfId="0" applyFont="1" applyBorder="1" applyAlignment="1">
      <alignment horizontal="center"/>
    </xf>
    <xf numFmtId="0" fontId="36" fillId="0" borderId="6" xfId="0" applyFont="1" applyBorder="1" applyAlignment="1">
      <alignment horizontal="center"/>
    </xf>
    <xf numFmtId="0" fontId="36" fillId="0" borderId="7" xfId="0" applyFont="1" applyBorder="1" applyAlignment="1">
      <alignment horizontal="center"/>
    </xf>
    <xf numFmtId="0" fontId="36" fillId="0" borderId="8" xfId="0" applyFont="1" applyBorder="1" applyAlignment="1">
      <alignment horizontal="center"/>
    </xf>
    <xf numFmtId="0" fontId="36" fillId="0" borderId="10" xfId="0" applyFont="1" applyBorder="1" applyAlignment="1">
      <alignment horizontal="center"/>
    </xf>
    <xf numFmtId="0" fontId="36" fillId="0" borderId="1" xfId="0" applyFont="1" applyBorder="1" applyAlignment="1">
      <alignment horizontal="center" wrapText="1"/>
    </xf>
    <xf numFmtId="0" fontId="36" fillId="0" borderId="5" xfId="0" applyFont="1" applyBorder="1" applyAlignment="1">
      <alignment horizontal="center"/>
    </xf>
    <xf numFmtId="0" fontId="36" fillId="0" borderId="9" xfId="0" applyFont="1" applyBorder="1" applyAlignment="1">
      <alignment horizontal="center"/>
    </xf>
    <xf numFmtId="0" fontId="36" fillId="0" borderId="0" xfId="0" applyFont="1" applyAlignment="1">
      <alignment horizontal="center"/>
    </xf>
    <xf numFmtId="0" fontId="36" fillId="0" borderId="1" xfId="0" applyFont="1" applyBorder="1" applyAlignment="1">
      <alignment horizontal="center"/>
    </xf>
    <xf numFmtId="2" fontId="36" fillId="0" borderId="1" xfId="0" applyNumberFormat="1" applyFont="1" applyBorder="1" applyAlignment="1">
      <alignment horizontal="center" wrapText="1"/>
    </xf>
    <xf numFmtId="2" fontId="36" fillId="0" borderId="5" xfId="0" applyNumberFormat="1" applyFont="1" applyBorder="1" applyAlignment="1">
      <alignment horizontal="center"/>
    </xf>
    <xf numFmtId="2" fontId="36" fillId="0" borderId="9" xfId="0" applyNumberFormat="1" applyFont="1" applyBorder="1" applyAlignment="1">
      <alignment horizontal="center"/>
    </xf>
    <xf numFmtId="0" fontId="41" fillId="0" borderId="0" xfId="0" applyFont="1" applyAlignment="1">
      <alignment horizontal="center"/>
    </xf>
    <xf numFmtId="0" fontId="36" fillId="0" borderId="6" xfId="0" applyFont="1" applyBorder="1" applyAlignment="1">
      <alignment horizontal="center" vertical="top" wrapText="1"/>
    </xf>
    <xf numFmtId="0" fontId="36" fillId="0" borderId="0" xfId="0" applyFont="1" applyAlignment="1">
      <alignment horizontal="center" vertical="top" wrapText="1"/>
    </xf>
    <xf numFmtId="0" fontId="36" fillId="0" borderId="7" xfId="0" applyFont="1" applyBorder="1" applyAlignment="1">
      <alignment horizontal="center" vertical="top" wrapText="1"/>
    </xf>
    <xf numFmtId="0" fontId="36" fillId="0" borderId="1" xfId="0" applyFont="1" applyBorder="1" applyAlignment="1">
      <alignment horizontal="center" vertical="center" wrapText="1"/>
    </xf>
    <xf numFmtId="0" fontId="36" fillId="0" borderId="5" xfId="0" applyFont="1" applyBorder="1" applyAlignment="1">
      <alignment horizontal="center" vertical="center" wrapText="1"/>
    </xf>
    <xf numFmtId="0" fontId="36" fillId="0" borderId="9" xfId="0" applyFont="1" applyBorder="1" applyAlignment="1">
      <alignment horizontal="center" vertical="center" wrapText="1"/>
    </xf>
    <xf numFmtId="0" fontId="36" fillId="0" borderId="6" xfId="0" applyFont="1" applyBorder="1" applyAlignment="1">
      <alignment horizontal="center" vertical="top"/>
    </xf>
    <xf numFmtId="0" fontId="36" fillId="0" borderId="0" xfId="0" applyFont="1" applyAlignment="1">
      <alignment horizontal="center" vertical="top"/>
    </xf>
    <xf numFmtId="0" fontId="36" fillId="0" borderId="7" xfId="0" applyFont="1" applyBorder="1" applyAlignment="1">
      <alignment horizontal="center" vertical="top"/>
    </xf>
    <xf numFmtId="0" fontId="36" fillId="0" borderId="2" xfId="0" applyFont="1" applyBorder="1" applyAlignment="1">
      <alignment horizontal="center"/>
    </xf>
    <xf numFmtId="0" fontId="36" fillId="0" borderId="4" xfId="0" applyFont="1" applyBorder="1" applyAlignment="1">
      <alignment horizontal="center"/>
    </xf>
    <xf numFmtId="0" fontId="36" fillId="0" borderId="15" xfId="0" applyFont="1" applyBorder="1" applyAlignment="1">
      <alignment horizontal="center"/>
    </xf>
    <xf numFmtId="0" fontId="36" fillId="0" borderId="12" xfId="0" applyFont="1" applyBorder="1" applyAlignment="1">
      <alignment horizontal="center"/>
    </xf>
    <xf numFmtId="0" fontId="36" fillId="0" borderId="13" xfId="0" applyFont="1" applyBorder="1" applyAlignment="1">
      <alignment horizontal="center"/>
    </xf>
    <xf numFmtId="0" fontId="0" fillId="0" borderId="14" xfId="0" applyBorder="1" applyAlignment="1">
      <alignment horizontal="center"/>
    </xf>
    <xf numFmtId="0" fontId="0" fillId="0" borderId="13" xfId="0" applyBorder="1" applyAlignment="1">
      <alignment horizontal="center"/>
    </xf>
    <xf numFmtId="0" fontId="0" fillId="0" borderId="8" xfId="0" applyBorder="1" applyAlignment="1">
      <alignment horizontal="center"/>
    </xf>
    <xf numFmtId="0" fontId="0" fillId="0" borderId="10" xfId="0" applyBorder="1" applyAlignment="1">
      <alignment horizontal="center"/>
    </xf>
    <xf numFmtId="0" fontId="0" fillId="0" borderId="0" xfId="0" applyAlignment="1">
      <alignment horizontal="center"/>
    </xf>
    <xf numFmtId="0" fontId="0" fillId="0" borderId="7" xfId="0" applyBorder="1" applyAlignment="1">
      <alignment horizontal="center"/>
    </xf>
    <xf numFmtId="0" fontId="0" fillId="0" borderId="6" xfId="0" applyBorder="1" applyAlignment="1">
      <alignment horizontal="center"/>
    </xf>
    <xf numFmtId="0" fontId="0" fillId="0" borderId="12" xfId="0" applyBorder="1" applyAlignment="1">
      <alignment horizontal="center"/>
    </xf>
    <xf numFmtId="0" fontId="31" fillId="0" borderId="0" xfId="0" applyFont="1" applyAlignment="1">
      <alignment horizontal="center"/>
    </xf>
    <xf numFmtId="0" fontId="0" fillId="0" borderId="4" xfId="0" applyBorder="1" applyAlignment="1">
      <alignment horizontal="center" wrapText="1"/>
    </xf>
    <xf numFmtId="0" fontId="0" fillId="0" borderId="3" xfId="0" applyBorder="1" applyAlignment="1">
      <alignment horizontal="center" wrapText="1"/>
    </xf>
    <xf numFmtId="0" fontId="0" fillId="0" borderId="2" xfId="0" applyBorder="1" applyAlignment="1">
      <alignment horizontal="center"/>
    </xf>
    <xf numFmtId="0" fontId="0" fillId="0" borderId="3" xfId="0" applyBorder="1" applyAlignment="1">
      <alignment horizontal="center"/>
    </xf>
    <xf numFmtId="0" fontId="13" fillId="0" borderId="0" xfId="0" applyFont="1" applyAlignment="1">
      <alignment horizontal="center"/>
    </xf>
    <xf numFmtId="0" fontId="13" fillId="0" borderId="1" xfId="0" applyFont="1" applyBorder="1" applyAlignment="1">
      <alignment horizontal="center" vertical="top"/>
    </xf>
    <xf numFmtId="0" fontId="13" fillId="0" borderId="5" xfId="0" applyFont="1" applyBorder="1" applyAlignment="1">
      <alignment horizontal="center" vertical="top"/>
    </xf>
    <xf numFmtId="0" fontId="13" fillId="0" borderId="2" xfId="0" applyFont="1" applyBorder="1" applyAlignment="1">
      <alignment horizontal="center" vertical="top" wrapText="1"/>
    </xf>
    <xf numFmtId="0" fontId="13" fillId="0" borderId="4" xfId="0" applyFont="1" applyBorder="1" applyAlignment="1">
      <alignment horizontal="center" vertical="top" wrapText="1"/>
    </xf>
    <xf numFmtId="0" fontId="13" fillId="0" borderId="3" xfId="0" applyFont="1" applyBorder="1" applyAlignment="1">
      <alignment horizontal="center" vertical="top" wrapText="1"/>
    </xf>
    <xf numFmtId="0" fontId="13" fillId="0" borderId="6" xfId="0" applyFont="1" applyBorder="1" applyAlignment="1">
      <alignment horizontal="center" vertical="top" wrapText="1"/>
    </xf>
    <xf numFmtId="0" fontId="13" fillId="0" borderId="0" xfId="0" applyFont="1" applyAlignment="1">
      <alignment horizontal="center" vertical="top" wrapText="1"/>
    </xf>
    <xf numFmtId="0" fontId="13" fillId="0" borderId="7" xfId="0" applyFont="1" applyBorder="1" applyAlignment="1">
      <alignment horizontal="center" vertical="top" wrapText="1"/>
    </xf>
    <xf numFmtId="0" fontId="13" fillId="0" borderId="8" xfId="0" applyFont="1" applyBorder="1" applyAlignment="1">
      <alignment horizontal="center" vertical="top" wrapText="1"/>
    </xf>
    <xf numFmtId="0" fontId="13" fillId="0" borderId="15" xfId="0" applyFont="1" applyBorder="1" applyAlignment="1">
      <alignment horizontal="center" vertical="top" wrapText="1"/>
    </xf>
    <xf numFmtId="0" fontId="13" fillId="0" borderId="10" xfId="0" applyFont="1" applyBorder="1" applyAlignment="1">
      <alignment horizontal="center" vertical="top" wrapText="1"/>
    </xf>
    <xf numFmtId="0" fontId="13" fillId="0" borderId="1" xfId="0" applyFont="1" applyBorder="1" applyAlignment="1">
      <alignment horizontal="center" vertical="top" wrapText="1"/>
    </xf>
    <xf numFmtId="0" fontId="13" fillId="0" borderId="5" xfId="0" applyFont="1" applyBorder="1" applyAlignment="1">
      <alignment horizontal="center" vertical="top" wrapText="1"/>
    </xf>
    <xf numFmtId="0" fontId="13" fillId="0" borderId="11" xfId="0" applyFont="1" applyBorder="1" applyAlignment="1">
      <alignment horizontal="center" vertical="top" wrapText="1"/>
    </xf>
    <xf numFmtId="0" fontId="13" fillId="0" borderId="1" xfId="0" applyFont="1" applyBorder="1" applyAlignment="1">
      <alignment horizontal="left" vertical="top" wrapText="1"/>
    </xf>
    <xf numFmtId="0" fontId="13" fillId="0" borderId="5" xfId="0" applyFont="1" applyBorder="1" applyAlignment="1">
      <alignment horizontal="left" vertical="top" wrapText="1"/>
    </xf>
    <xf numFmtId="0" fontId="43" fillId="0" borderId="38" xfId="0" applyFont="1" applyBorder="1" applyAlignment="1">
      <alignment horizontal="left" vertical="top"/>
    </xf>
    <xf numFmtId="0" fontId="43" fillId="0" borderId="39" xfId="0" applyFont="1" applyBorder="1" applyAlignment="1">
      <alignment horizontal="left" vertical="top"/>
    </xf>
    <xf numFmtId="0" fontId="44" fillId="0" borderId="0" xfId="0" applyFont="1" applyAlignment="1">
      <alignment horizontal="left" vertical="top"/>
    </xf>
    <xf numFmtId="0" fontId="43" fillId="0" borderId="40" xfId="0" applyFont="1" applyBorder="1" applyAlignment="1">
      <alignment vertical="top" wrapText="1"/>
    </xf>
    <xf numFmtId="0" fontId="44" fillId="0" borderId="22" xfId="0" applyFont="1" applyBorder="1" applyAlignment="1">
      <alignment horizontal="center" vertical="top" wrapText="1"/>
    </xf>
    <xf numFmtId="0" fontId="44" fillId="0" borderId="23" xfId="0" applyFont="1" applyBorder="1" applyAlignment="1">
      <alignment horizontal="center" vertical="top" wrapText="1"/>
    </xf>
    <xf numFmtId="0" fontId="43" fillId="0" borderId="24" xfId="0" applyFont="1" applyBorder="1" applyAlignment="1">
      <alignment horizontal="center" vertical="top" wrapText="1"/>
    </xf>
    <xf numFmtId="0" fontId="43" fillId="0" borderId="22" xfId="0" applyFont="1" applyBorder="1" applyAlignment="1">
      <alignment horizontal="center" vertical="top" wrapText="1"/>
    </xf>
    <xf numFmtId="0" fontId="43" fillId="0" borderId="23" xfId="0" applyFont="1" applyBorder="1" applyAlignment="1">
      <alignment horizontal="center" vertical="top" wrapText="1"/>
    </xf>
    <xf numFmtId="0" fontId="46" fillId="0" borderId="21" xfId="0" applyFont="1" applyBorder="1" applyAlignment="1">
      <alignment horizontal="left" vertical="top"/>
    </xf>
    <xf numFmtId="0" fontId="46" fillId="0" borderId="23" xfId="0" applyFont="1" applyBorder="1" applyAlignment="1">
      <alignment horizontal="left" vertical="top"/>
    </xf>
    <xf numFmtId="0" fontId="43" fillId="0" borderId="21" xfId="0" applyFont="1" applyBorder="1" applyAlignment="1">
      <alignment horizontal="center" vertical="top" wrapText="1"/>
    </xf>
    <xf numFmtId="0" fontId="43" fillId="0" borderId="87" xfId="0" applyFont="1" applyBorder="1" applyAlignment="1">
      <alignment horizontal="center" vertical="top" wrapText="1"/>
    </xf>
    <xf numFmtId="0" fontId="43" fillId="0" borderId="74" xfId="0" applyFont="1" applyBorder="1" applyAlignment="1">
      <alignment horizontal="center" vertical="center" wrapText="1"/>
    </xf>
    <xf numFmtId="0" fontId="43" fillId="0" borderId="75" xfId="0" applyFont="1" applyBorder="1" applyAlignment="1">
      <alignment horizontal="center" vertical="center" wrapText="1"/>
    </xf>
    <xf numFmtId="0" fontId="43" fillId="0" borderId="76" xfId="0" applyFont="1" applyBorder="1" applyAlignment="1">
      <alignment horizontal="center" vertical="center" wrapText="1"/>
    </xf>
    <xf numFmtId="0" fontId="43" fillId="0" borderId="41" xfId="0" applyFont="1" applyBorder="1" applyAlignment="1">
      <alignment horizontal="center" vertical="top" wrapText="1"/>
    </xf>
    <xf numFmtId="0" fontId="44" fillId="0" borderId="25" xfId="0" applyFont="1" applyBorder="1" applyAlignment="1">
      <alignment horizontal="center" vertical="top" wrapText="1"/>
    </xf>
    <xf numFmtId="0" fontId="44" fillId="0" borderId="26" xfId="0" applyFont="1" applyBorder="1" applyAlignment="1">
      <alignment horizontal="center" vertical="top" wrapText="1"/>
    </xf>
    <xf numFmtId="0" fontId="43" fillId="0" borderId="27" xfId="0" applyFont="1" applyBorder="1" applyAlignment="1">
      <alignment horizontal="center" vertical="top" wrapText="1"/>
    </xf>
    <xf numFmtId="0" fontId="43" fillId="0" borderId="25" xfId="0" applyFont="1" applyBorder="1" applyAlignment="1">
      <alignment horizontal="center" vertical="top" wrapText="1"/>
    </xf>
    <xf numFmtId="0" fontId="43" fillId="0" borderId="26" xfId="0" applyFont="1" applyBorder="1" applyAlignment="1">
      <alignment horizontal="center" vertical="top" wrapText="1"/>
    </xf>
    <xf numFmtId="0" fontId="46" fillId="0" borderId="25" xfId="0" applyFont="1" applyBorder="1" applyAlignment="1">
      <alignment horizontal="left" vertical="top"/>
    </xf>
    <xf numFmtId="0" fontId="46" fillId="0" borderId="0" xfId="0" applyFont="1" applyAlignment="1">
      <alignment horizontal="left" vertical="top"/>
    </xf>
    <xf numFmtId="0" fontId="46" fillId="0" borderId="26" xfId="0" applyFont="1" applyBorder="1" applyAlignment="1">
      <alignment horizontal="left" vertical="top"/>
    </xf>
    <xf numFmtId="0" fontId="43" fillId="0" borderId="0" xfId="0" applyFont="1" applyAlignment="1">
      <alignment horizontal="center" vertical="top" wrapText="1"/>
    </xf>
    <xf numFmtId="0" fontId="43" fillId="0" borderId="42" xfId="0" applyFont="1" applyBorder="1" applyAlignment="1">
      <alignment horizontal="center" vertical="top" wrapText="1"/>
    </xf>
    <xf numFmtId="0" fontId="43" fillId="0" borderId="62" xfId="0" applyFont="1" applyBorder="1" applyAlignment="1">
      <alignment horizontal="center" vertical="center" wrapText="1"/>
    </xf>
    <xf numFmtId="0" fontId="43" fillId="0" borderId="11" xfId="0" applyFont="1" applyBorder="1" applyAlignment="1">
      <alignment horizontal="center" vertical="center" wrapText="1"/>
    </xf>
    <xf numFmtId="0" fontId="43" fillId="0" borderId="63" xfId="0" applyFont="1" applyBorder="1" applyAlignment="1">
      <alignment horizontal="center" vertical="center" wrapText="1"/>
    </xf>
    <xf numFmtId="0" fontId="46" fillId="0" borderId="28" xfId="0" applyFont="1" applyBorder="1" applyAlignment="1">
      <alignment horizontal="left" vertical="top"/>
    </xf>
    <xf numFmtId="0" fontId="46" fillId="0" borderId="16" xfId="0" applyFont="1" applyBorder="1" applyAlignment="1">
      <alignment horizontal="left" vertical="top"/>
    </xf>
    <xf numFmtId="0" fontId="46" fillId="0" borderId="29" xfId="0" applyFont="1" applyBorder="1" applyAlignment="1">
      <alignment horizontal="left" vertical="top"/>
    </xf>
    <xf numFmtId="0" fontId="43" fillId="0" borderId="28" xfId="0" applyFont="1" applyBorder="1" applyAlignment="1">
      <alignment horizontal="center" vertical="top" wrapText="1"/>
    </xf>
    <xf numFmtId="0" fontId="43" fillId="0" borderId="16" xfId="0" applyFont="1" applyBorder="1" applyAlignment="1">
      <alignment horizontal="center" vertical="top" wrapText="1"/>
    </xf>
    <xf numFmtId="0" fontId="43" fillId="0" borderId="29" xfId="0" applyFont="1" applyBorder="1" applyAlignment="1">
      <alignment horizontal="center" vertical="top" wrapText="1"/>
    </xf>
    <xf numFmtId="0" fontId="43" fillId="0" borderId="88" xfId="0" applyFont="1" applyBorder="1" applyAlignment="1">
      <alignment horizontal="center" vertical="top" wrapText="1"/>
    </xf>
    <xf numFmtId="0" fontId="43" fillId="0" borderId="22" xfId="0" applyFont="1" applyBorder="1" applyAlignment="1">
      <alignment horizontal="left" vertical="top" wrapText="1"/>
    </xf>
    <xf numFmtId="0" fontId="44" fillId="0" borderId="22" xfId="0" applyFont="1" applyBorder="1" applyAlignment="1">
      <alignment horizontal="left" vertical="top" wrapText="1"/>
    </xf>
    <xf numFmtId="0" fontId="44" fillId="0" borderId="23" xfId="0" applyFont="1" applyBorder="1" applyAlignment="1">
      <alignment horizontal="left" vertical="top" wrapText="1"/>
    </xf>
    <xf numFmtId="0" fontId="43" fillId="0" borderId="24" xfId="0" applyFont="1" applyBorder="1" applyAlignment="1">
      <alignment horizontal="left" vertical="top" wrapText="1"/>
    </xf>
    <xf numFmtId="0" fontId="44" fillId="0" borderId="21" xfId="0" applyFont="1" applyBorder="1" applyAlignment="1">
      <alignment horizontal="center" vertical="top" wrapText="1"/>
    </xf>
    <xf numFmtId="0" fontId="48" fillId="0" borderId="22" xfId="0" applyFont="1" applyBorder="1" applyAlignment="1">
      <alignment horizontal="center" vertical="top" wrapText="1"/>
    </xf>
    <xf numFmtId="0" fontId="48" fillId="0" borderId="23" xfId="0" applyFont="1" applyBorder="1" applyAlignment="1">
      <alignment horizontal="center" vertical="top" wrapText="1"/>
    </xf>
    <xf numFmtId="0" fontId="43" fillId="0" borderId="13" xfId="0" applyFont="1" applyBorder="1" applyAlignment="1">
      <alignment horizontal="center" vertical="center" wrapText="1"/>
    </xf>
    <xf numFmtId="0" fontId="44" fillId="0" borderId="25" xfId="0" applyFont="1" applyBorder="1" applyAlignment="1">
      <alignment horizontal="left" vertical="top" wrapText="1"/>
    </xf>
    <xf numFmtId="0" fontId="44" fillId="0" borderId="26" xfId="0" applyFont="1" applyBorder="1" applyAlignment="1">
      <alignment horizontal="left" vertical="top" wrapText="1"/>
    </xf>
    <xf numFmtId="0" fontId="43" fillId="0" borderId="27" xfId="0" applyFont="1" applyBorder="1" applyAlignment="1">
      <alignment horizontal="left" vertical="top" wrapText="1"/>
    </xf>
    <xf numFmtId="0" fontId="44" fillId="0" borderId="0" xfId="0" applyFont="1" applyAlignment="1">
      <alignment horizontal="center" vertical="top" wrapText="1"/>
    </xf>
    <xf numFmtId="0" fontId="48" fillId="0" borderId="25" xfId="0" applyFont="1" applyBorder="1" applyAlignment="1">
      <alignment horizontal="center" vertical="top" wrapText="1"/>
    </xf>
    <xf numFmtId="0" fontId="48" fillId="0" borderId="26" xfId="0" applyFont="1" applyBorder="1" applyAlignment="1">
      <alignment horizontal="center" vertical="top" wrapText="1"/>
    </xf>
    <xf numFmtId="0" fontId="43" fillId="0" borderId="43" xfId="0" applyFont="1" applyBorder="1" applyAlignment="1">
      <alignment horizontal="center" vertical="top" wrapText="1"/>
    </xf>
    <xf numFmtId="0" fontId="44" fillId="0" borderId="28" xfId="0" applyFont="1" applyBorder="1" applyAlignment="1">
      <alignment horizontal="center" vertical="top" wrapText="1"/>
    </xf>
    <xf numFmtId="0" fontId="44" fillId="0" borderId="29" xfId="0" applyFont="1" applyBorder="1" applyAlignment="1">
      <alignment horizontal="center" vertical="top" wrapText="1"/>
    </xf>
    <xf numFmtId="0" fontId="43" fillId="0" borderId="30" xfId="0" applyFont="1" applyBorder="1" applyAlignment="1">
      <alignment horizontal="center" vertical="top" wrapText="1"/>
    </xf>
    <xf numFmtId="0" fontId="44" fillId="0" borderId="28" xfId="0" applyFont="1" applyBorder="1" applyAlignment="1">
      <alignment horizontal="left" vertical="top" wrapText="1"/>
    </xf>
    <xf numFmtId="0" fontId="44" fillId="0" borderId="29" xfId="0" applyFont="1" applyBorder="1" applyAlignment="1">
      <alignment horizontal="left" vertical="top" wrapText="1"/>
    </xf>
    <xf numFmtId="0" fontId="43" fillId="0" borderId="30" xfId="0" applyFont="1" applyBorder="1" applyAlignment="1">
      <alignment horizontal="left" vertical="top" wrapText="1"/>
    </xf>
    <xf numFmtId="0" fontId="44" fillId="0" borderId="16" xfId="0" applyFont="1" applyBorder="1" applyAlignment="1">
      <alignment horizontal="center" vertical="top" wrapText="1"/>
    </xf>
    <xf numFmtId="0" fontId="48" fillId="0" borderId="28" xfId="0" applyFont="1" applyBorder="1" applyAlignment="1">
      <alignment horizontal="center" vertical="top" wrapText="1"/>
    </xf>
    <xf numFmtId="0" fontId="48" fillId="0" borderId="29" xfId="0" applyFont="1" applyBorder="1" applyAlignment="1">
      <alignment horizontal="center" vertical="top" wrapText="1"/>
    </xf>
    <xf numFmtId="0" fontId="43" fillId="0" borderId="3" xfId="0" applyFont="1" applyBorder="1" applyAlignment="1">
      <alignment horizontal="center" vertical="center" wrapText="1"/>
    </xf>
    <xf numFmtId="0" fontId="43" fillId="0" borderId="1" xfId="0" applyFont="1" applyBorder="1" applyAlignment="1">
      <alignment horizontal="center" vertical="center" wrapText="1"/>
    </xf>
    <xf numFmtId="0" fontId="43" fillId="0" borderId="56" xfId="0" applyFont="1" applyBorder="1" applyAlignment="1">
      <alignment horizontal="center" vertical="center" wrapText="1"/>
    </xf>
    <xf numFmtId="0" fontId="43" fillId="0" borderId="44" xfId="0" applyFont="1" applyBorder="1" applyAlignment="1">
      <alignment vertical="top" wrapText="1"/>
    </xf>
    <xf numFmtId="0" fontId="43" fillId="0" borderId="18" xfId="0" applyFont="1" applyBorder="1" applyAlignment="1">
      <alignment horizontal="left" vertical="top" wrapText="1"/>
    </xf>
    <xf numFmtId="0" fontId="43" fillId="0" borderId="20" xfId="0" applyFont="1" applyBorder="1" applyAlignment="1">
      <alignment horizontal="left" vertical="top" wrapText="1"/>
    </xf>
    <xf numFmtId="0" fontId="44" fillId="0" borderId="18" xfId="0" applyFont="1" applyBorder="1" applyAlignment="1">
      <alignment horizontal="right" vertical="top" wrapText="1"/>
    </xf>
    <xf numFmtId="0" fontId="44" fillId="0" borderId="18" xfId="0" applyFont="1" applyBorder="1" applyAlignment="1">
      <alignment horizontal="right" vertical="top" wrapText="1"/>
    </xf>
    <xf numFmtId="0" fontId="44" fillId="0" borderId="20" xfId="0" applyFont="1" applyBorder="1" applyAlignment="1">
      <alignment horizontal="right" vertical="top" wrapText="1"/>
    </xf>
    <xf numFmtId="2" fontId="44" fillId="0" borderId="18" xfId="0" applyNumberFormat="1" applyFont="1" applyBorder="1" applyAlignment="1">
      <alignment horizontal="right" vertical="top" wrapText="1"/>
    </xf>
    <xf numFmtId="2" fontId="44" fillId="0" borderId="20" xfId="0" applyNumberFormat="1" applyFont="1" applyBorder="1" applyAlignment="1">
      <alignment horizontal="right" vertical="top" wrapText="1"/>
    </xf>
    <xf numFmtId="0" fontId="44" fillId="0" borderId="17" xfId="0" applyFont="1" applyBorder="1" applyAlignment="1">
      <alignment horizontal="right" vertical="top" wrapText="1"/>
    </xf>
    <xf numFmtId="0" fontId="46" fillId="0" borderId="20" xfId="0" applyFont="1" applyBorder="1" applyAlignment="1">
      <alignment horizontal="right" vertical="top"/>
    </xf>
    <xf numFmtId="0" fontId="46" fillId="0" borderId="19" xfId="0" applyFont="1" applyBorder="1" applyAlignment="1">
      <alignment horizontal="right" vertical="top"/>
    </xf>
    <xf numFmtId="0" fontId="46" fillId="0" borderId="11" xfId="0" applyFont="1" applyBorder="1" applyAlignment="1">
      <alignment horizontal="right" vertical="top"/>
    </xf>
    <xf numFmtId="2" fontId="44" fillId="0" borderId="86" xfId="0" applyNumberFormat="1" applyFont="1" applyBorder="1" applyAlignment="1">
      <alignment horizontal="center" vertical="top"/>
    </xf>
    <xf numFmtId="2" fontId="44" fillId="0" borderId="19" xfId="0" applyNumberFormat="1" applyFont="1" applyBorder="1" applyAlignment="1">
      <alignment horizontal="center" vertical="top"/>
    </xf>
    <xf numFmtId="2" fontId="44" fillId="0" borderId="20" xfId="0" applyNumberFormat="1" applyFont="1" applyBorder="1" applyAlignment="1">
      <alignment horizontal="center" vertical="top"/>
    </xf>
    <xf numFmtId="0" fontId="44" fillId="0" borderId="32" xfId="0" applyFont="1" applyBorder="1" applyAlignment="1">
      <alignment horizontal="right" vertical="top" wrapText="1"/>
    </xf>
    <xf numFmtId="0" fontId="44" fillId="0" borderId="31" xfId="0" applyFont="1" applyBorder="1" applyAlignment="1">
      <alignment horizontal="right" vertical="top" wrapText="1"/>
    </xf>
    <xf numFmtId="2" fontId="44" fillId="0" borderId="18" xfId="0" applyNumberFormat="1" applyFont="1" applyBorder="1" applyAlignment="1">
      <alignment horizontal="center" vertical="top" wrapText="1"/>
    </xf>
    <xf numFmtId="2" fontId="44" fillId="0" borderId="20" xfId="0" applyNumberFormat="1" applyFont="1" applyBorder="1" applyAlignment="1">
      <alignment horizontal="center" vertical="top" wrapText="1"/>
    </xf>
    <xf numFmtId="0" fontId="44" fillId="0" borderId="13" xfId="0" applyFont="1" applyBorder="1" applyAlignment="1">
      <alignment horizontal="right" vertical="top" wrapText="1"/>
    </xf>
    <xf numFmtId="0" fontId="44" fillId="0" borderId="11" xfId="0" applyFont="1" applyBorder="1" applyAlignment="1">
      <alignment horizontal="right" vertical="top" wrapText="1"/>
    </xf>
    <xf numFmtId="2" fontId="44" fillId="0" borderId="19" xfId="0" applyNumberFormat="1" applyFont="1" applyBorder="1" applyAlignment="1">
      <alignment horizontal="right" vertical="top" wrapText="1"/>
    </xf>
    <xf numFmtId="0" fontId="47" fillId="0" borderId="31" xfId="0" applyFont="1" applyBorder="1" applyAlignment="1">
      <alignment horizontal="right" vertical="top" wrapText="1"/>
    </xf>
    <xf numFmtId="2" fontId="46" fillId="0" borderId="20" xfId="0" applyNumberFormat="1" applyFont="1" applyBorder="1" applyAlignment="1">
      <alignment horizontal="right" vertical="top"/>
    </xf>
    <xf numFmtId="0" fontId="44" fillId="0" borderId="19" xfId="0" applyFont="1" applyBorder="1" applyAlignment="1">
      <alignment horizontal="right" vertical="top" wrapText="1"/>
    </xf>
    <xf numFmtId="0" fontId="47" fillId="0" borderId="19" xfId="0" applyFont="1" applyBorder="1" applyAlignment="1">
      <alignment horizontal="right" vertical="top" wrapText="1"/>
    </xf>
    <xf numFmtId="0" fontId="44" fillId="0" borderId="45" xfId="0" applyFont="1" applyBorder="1" applyAlignment="1">
      <alignment vertical="top" wrapText="1"/>
    </xf>
    <xf numFmtId="0" fontId="43" fillId="0" borderId="46" xfId="0" applyFont="1" applyBorder="1" applyAlignment="1">
      <alignment horizontal="left" vertical="top" wrapText="1"/>
    </xf>
    <xf numFmtId="0" fontId="43" fillId="0" borderId="47" xfId="0" applyFont="1" applyBorder="1" applyAlignment="1">
      <alignment horizontal="left" vertical="top" wrapText="1"/>
    </xf>
    <xf numFmtId="0" fontId="44" fillId="0" borderId="46" xfId="0" applyFont="1" applyBorder="1" applyAlignment="1">
      <alignment horizontal="right" vertical="top" wrapText="1"/>
    </xf>
    <xf numFmtId="0" fontId="44" fillId="0" borderId="46" xfId="2" applyNumberFormat="1" applyFont="1" applyFill="1" applyBorder="1" applyAlignment="1">
      <alignment horizontal="right" vertical="top" wrapText="1"/>
    </xf>
    <xf numFmtId="0" fontId="44" fillId="0" borderId="47" xfId="2" applyNumberFormat="1" applyFont="1" applyFill="1" applyBorder="1" applyAlignment="1">
      <alignment horizontal="right" vertical="top" wrapText="1"/>
    </xf>
    <xf numFmtId="0" fontId="44" fillId="0" borderId="46" xfId="0" applyFont="1" applyBorder="1" applyAlignment="1">
      <alignment horizontal="right" vertical="top" wrapText="1"/>
    </xf>
    <xf numFmtId="0" fontId="44" fillId="0" borderId="47" xfId="0" applyFont="1" applyBorder="1" applyAlignment="1">
      <alignment horizontal="right" vertical="top" wrapText="1"/>
    </xf>
    <xf numFmtId="2" fontId="44" fillId="0" borderId="46" xfId="0" applyNumberFormat="1" applyFont="1" applyBorder="1" applyAlignment="1">
      <alignment horizontal="right" vertical="top" wrapText="1"/>
    </xf>
    <xf numFmtId="0" fontId="44" fillId="0" borderId="48" xfId="0" applyFont="1" applyBorder="1" applyAlignment="1">
      <alignment horizontal="right" vertical="top" wrapText="1"/>
    </xf>
    <xf numFmtId="0" fontId="46" fillId="0" borderId="47" xfId="0" applyFont="1" applyBorder="1" applyAlignment="1">
      <alignment horizontal="right" vertical="top"/>
    </xf>
    <xf numFmtId="0" fontId="46" fillId="0" borderId="49" xfId="0" applyFont="1" applyBorder="1" applyAlignment="1">
      <alignment horizontal="right" vertical="top"/>
    </xf>
    <xf numFmtId="0" fontId="44" fillId="0" borderId="50" xfId="0" applyFont="1" applyBorder="1" applyAlignment="1">
      <alignment horizontal="right" vertical="top" wrapText="1"/>
    </xf>
    <xf numFmtId="2" fontId="44" fillId="0" borderId="49" xfId="0" applyNumberFormat="1" applyFont="1" applyBorder="1" applyAlignment="1">
      <alignment horizontal="center" vertical="top" wrapText="1"/>
    </xf>
    <xf numFmtId="0" fontId="44" fillId="0" borderId="47" xfId="0" applyFont="1" applyBorder="1" applyAlignment="1">
      <alignment horizontal="center" vertical="top" wrapText="1"/>
    </xf>
    <xf numFmtId="0" fontId="44" fillId="0" borderId="51" xfId="0" applyFont="1" applyBorder="1" applyAlignment="1">
      <alignment vertical="top" wrapText="1"/>
    </xf>
    <xf numFmtId="0" fontId="43" fillId="0" borderId="52" xfId="0" applyFont="1" applyBorder="1" applyAlignment="1">
      <alignment horizontal="left" vertical="top" wrapText="1"/>
    </xf>
    <xf numFmtId="0" fontId="43" fillId="0" borderId="53" xfId="0" applyFont="1" applyBorder="1" applyAlignment="1">
      <alignment horizontal="left" vertical="top" wrapText="1"/>
    </xf>
    <xf numFmtId="0" fontId="43" fillId="0" borderId="0" xfId="0" applyFont="1" applyAlignment="1">
      <alignment horizontal="left" vertical="top" wrapText="1"/>
    </xf>
    <xf numFmtId="0" fontId="46" fillId="0" borderId="0" xfId="0" applyFont="1"/>
    <xf numFmtId="0" fontId="49" fillId="0" borderId="0" xfId="0" quotePrefix="1" applyFont="1" applyAlignment="1">
      <alignment horizontal="left" vertical="top" wrapText="1"/>
    </xf>
    <xf numFmtId="2" fontId="46" fillId="0" borderId="0" xfId="0" applyNumberFormat="1" applyFont="1"/>
    <xf numFmtId="0" fontId="50" fillId="0" borderId="52" xfId="337" applyFont="1" applyBorder="1" applyAlignment="1">
      <alignment horizontal="left" vertical="top"/>
    </xf>
    <xf numFmtId="0" fontId="50" fillId="0" borderId="53" xfId="337" applyFont="1" applyBorder="1" applyAlignment="1">
      <alignment horizontal="left" vertical="top"/>
    </xf>
    <xf numFmtId="0" fontId="50" fillId="0" borderId="54" xfId="337" applyFont="1" applyBorder="1" applyAlignment="1">
      <alignment horizontal="left" vertical="top"/>
    </xf>
    <xf numFmtId="0" fontId="52" fillId="0" borderId="55" xfId="337" applyFont="1" applyBorder="1" applyAlignment="1">
      <alignment horizontal="left" vertical="top"/>
    </xf>
    <xf numFmtId="0" fontId="52" fillId="0" borderId="2" xfId="337" applyFont="1" applyBorder="1" applyAlignment="1">
      <alignment horizontal="left"/>
    </xf>
    <xf numFmtId="0" fontId="52" fillId="0" borderId="3" xfId="337" applyFont="1" applyBorder="1" applyAlignment="1">
      <alignment horizontal="left"/>
    </xf>
    <xf numFmtId="3" fontId="52" fillId="0" borderId="1" xfId="337" applyNumberFormat="1" applyFont="1" applyBorder="1" applyAlignment="1">
      <alignment horizontal="left" wrapText="1"/>
    </xf>
    <xf numFmtId="3" fontId="52" fillId="0" borderId="2" xfId="337" applyNumberFormat="1" applyFont="1" applyBorder="1" applyAlignment="1">
      <alignment horizontal="left"/>
    </xf>
    <xf numFmtId="3" fontId="52" fillId="0" borderId="1" xfId="337" applyNumberFormat="1" applyFont="1" applyBorder="1" applyAlignment="1">
      <alignment horizontal="left"/>
    </xf>
    <xf numFmtId="2" fontId="52" fillId="0" borderId="4" xfId="337" applyNumberFormat="1" applyFont="1" applyBorder="1" applyAlignment="1">
      <alignment horizontal="left"/>
    </xf>
    <xf numFmtId="0" fontId="52" fillId="0" borderId="2" xfId="337" applyFont="1" applyBorder="1" applyAlignment="1">
      <alignment horizontal="center" wrapText="1"/>
    </xf>
    <xf numFmtId="0" fontId="52" fillId="0" borderId="4" xfId="337" applyFont="1" applyBorder="1" applyAlignment="1">
      <alignment horizontal="center" wrapText="1"/>
    </xf>
    <xf numFmtId="0" fontId="52" fillId="0" borderId="3" xfId="337" applyFont="1" applyBorder="1" applyAlignment="1">
      <alignment horizontal="center" wrapText="1"/>
    </xf>
    <xf numFmtId="3" fontId="52" fillId="0" borderId="1" xfId="337" applyNumberFormat="1" applyFont="1" applyBorder="1" applyAlignment="1">
      <alignment horizontal="center" vertical="center" wrapText="1"/>
    </xf>
    <xf numFmtId="2" fontId="52" fillId="0" borderId="1" xfId="337" applyNumberFormat="1" applyFont="1" applyBorder="1" applyAlignment="1">
      <alignment horizontal="center" vertical="center" wrapText="1"/>
    </xf>
    <xf numFmtId="0" fontId="52" fillId="0" borderId="2" xfId="337" applyFont="1" applyBorder="1" applyAlignment="1">
      <alignment horizontal="center" vertical="center" wrapText="1"/>
    </xf>
    <xf numFmtId="0" fontId="52" fillId="0" borderId="4" xfId="337" applyFont="1" applyBorder="1" applyAlignment="1">
      <alignment horizontal="center" vertical="center" wrapText="1"/>
    </xf>
    <xf numFmtId="0" fontId="52" fillId="0" borderId="3" xfId="337" applyFont="1" applyBorder="1" applyAlignment="1">
      <alignment horizontal="center" vertical="center" wrapText="1"/>
    </xf>
    <xf numFmtId="3" fontId="52" fillId="0" borderId="56" xfId="337" applyNumberFormat="1" applyFont="1" applyBorder="1" applyAlignment="1">
      <alignment horizontal="center" vertical="center" wrapText="1"/>
    </xf>
    <xf numFmtId="0" fontId="46" fillId="0" borderId="0" xfId="0" applyFont="1" applyProtection="1">
      <protection hidden="1"/>
    </xf>
    <xf numFmtId="0" fontId="52" fillId="0" borderId="57" xfId="337" applyFont="1" applyBorder="1" applyAlignment="1">
      <alignment horizontal="left" vertical="top"/>
    </xf>
    <xf numFmtId="0" fontId="52" fillId="0" borderId="6" xfId="337" applyFont="1" applyBorder="1" applyAlignment="1">
      <alignment horizontal="left"/>
    </xf>
    <xf numFmtId="0" fontId="52" fillId="0" borderId="7" xfId="337" applyFont="1" applyBorder="1" applyAlignment="1">
      <alignment horizontal="left"/>
    </xf>
    <xf numFmtId="3" fontId="52" fillId="0" borderId="5" xfId="337" applyNumberFormat="1" applyFont="1" applyBorder="1" applyAlignment="1">
      <alignment horizontal="left"/>
    </xf>
    <xf numFmtId="3" fontId="52" fillId="0" borderId="6" xfId="337" applyNumberFormat="1" applyFont="1" applyBorder="1" applyAlignment="1">
      <alignment horizontal="left"/>
    </xf>
    <xf numFmtId="2" fontId="52" fillId="0" borderId="0" xfId="337" applyNumberFormat="1" applyFont="1" applyAlignment="1">
      <alignment horizontal="left"/>
    </xf>
    <xf numFmtId="0" fontId="52" fillId="0" borderId="6" xfId="337" applyFont="1" applyBorder="1" applyAlignment="1">
      <alignment horizontal="center"/>
    </xf>
    <xf numFmtId="0" fontId="52" fillId="0" borderId="0" xfId="337" applyFont="1" applyAlignment="1">
      <alignment horizontal="center"/>
    </xf>
    <xf numFmtId="0" fontId="52" fillId="0" borderId="7" xfId="337" applyFont="1" applyBorder="1" applyAlignment="1">
      <alignment horizontal="center"/>
    </xf>
    <xf numFmtId="3" fontId="52" fillId="0" borderId="5" xfId="337" applyNumberFormat="1" applyFont="1" applyBorder="1" applyAlignment="1">
      <alignment horizontal="center" vertical="center" wrapText="1"/>
    </xf>
    <xf numFmtId="2" fontId="52" fillId="0" borderId="5" xfId="337" applyNumberFormat="1" applyFont="1" applyBorder="1" applyAlignment="1">
      <alignment horizontal="center" vertical="center" wrapText="1"/>
    </xf>
    <xf numFmtId="0" fontId="52" fillId="0" borderId="6" xfId="337" applyFont="1" applyBorder="1" applyAlignment="1">
      <alignment horizontal="center" vertical="center" wrapText="1"/>
    </xf>
    <xf numFmtId="0" fontId="52" fillId="0" borderId="0" xfId="337" applyFont="1" applyAlignment="1">
      <alignment horizontal="center" vertical="center" wrapText="1"/>
    </xf>
    <xf numFmtId="0" fontId="52" fillId="0" borderId="7" xfId="337" applyFont="1" applyBorder="1" applyAlignment="1">
      <alignment horizontal="center" vertical="center" wrapText="1"/>
    </xf>
    <xf numFmtId="3" fontId="52" fillId="0" borderId="58" xfId="337" applyNumberFormat="1" applyFont="1" applyBorder="1" applyAlignment="1">
      <alignment horizontal="center" vertical="center" wrapText="1"/>
    </xf>
    <xf numFmtId="0" fontId="52" fillId="0" borderId="59" xfId="337" applyFont="1" applyBorder="1" applyAlignment="1">
      <alignment horizontal="center" vertical="top"/>
    </xf>
    <xf numFmtId="0" fontId="52" fillId="0" borderId="7" xfId="337" applyFont="1" applyBorder="1" applyAlignment="1">
      <alignment horizontal="center" vertical="top"/>
    </xf>
    <xf numFmtId="0" fontId="52" fillId="0" borderId="59" xfId="337" applyFont="1" applyBorder="1" applyAlignment="1">
      <alignment horizontal="left" vertical="top"/>
    </xf>
    <xf numFmtId="0" fontId="52" fillId="0" borderId="6" xfId="337" applyFont="1" applyBorder="1"/>
    <xf numFmtId="0" fontId="52" fillId="0" borderId="0" xfId="337" applyFont="1"/>
    <xf numFmtId="0" fontId="52" fillId="0" borderId="0" xfId="337" applyFont="1" applyAlignment="1">
      <alignment horizontal="left"/>
    </xf>
    <xf numFmtId="2" fontId="52" fillId="0" borderId="10" xfId="337" applyNumberFormat="1" applyFont="1" applyBorder="1" applyAlignment="1">
      <alignment horizontal="left"/>
    </xf>
    <xf numFmtId="0" fontId="52" fillId="0" borderId="8" xfId="337" applyFont="1" applyBorder="1" applyAlignment="1">
      <alignment horizontal="center" vertical="center" wrapText="1"/>
    </xf>
    <xf numFmtId="0" fontId="52" fillId="0" borderId="15" xfId="337" applyFont="1" applyBorder="1" applyAlignment="1">
      <alignment horizontal="center" vertical="center" wrapText="1"/>
    </xf>
    <xf numFmtId="0" fontId="52" fillId="0" borderId="10" xfId="337" applyFont="1" applyBorder="1" applyAlignment="1">
      <alignment horizontal="center" vertical="center" wrapText="1"/>
    </xf>
    <xf numFmtId="3" fontId="52" fillId="0" borderId="0" xfId="337" applyNumberFormat="1" applyFont="1" applyAlignment="1">
      <alignment horizontal="left"/>
    </xf>
    <xf numFmtId="0" fontId="52" fillId="0" borderId="4" xfId="337" applyFont="1" applyBorder="1" applyAlignment="1">
      <alignment horizontal="left"/>
    </xf>
    <xf numFmtId="2" fontId="52" fillId="0" borderId="7" xfId="337" applyNumberFormat="1" applyFont="1" applyBorder="1" applyAlignment="1">
      <alignment horizontal="left"/>
    </xf>
    <xf numFmtId="0" fontId="52" fillId="0" borderId="2" xfId="337" applyFont="1" applyBorder="1" applyAlignment="1">
      <alignment horizontal="center" vertical="center"/>
    </xf>
    <xf numFmtId="0" fontId="52" fillId="0" borderId="3" xfId="337" applyFont="1" applyBorder="1" applyAlignment="1">
      <alignment horizontal="center" vertical="center"/>
    </xf>
    <xf numFmtId="0" fontId="52" fillId="0" borderId="1" xfId="337" applyFont="1" applyBorder="1" applyAlignment="1">
      <alignment horizontal="center" wrapText="1"/>
    </xf>
    <xf numFmtId="0" fontId="52" fillId="0" borderId="8" xfId="337" applyFont="1" applyBorder="1"/>
    <xf numFmtId="0" fontId="52" fillId="0" borderId="15" xfId="337" applyFont="1" applyBorder="1"/>
    <xf numFmtId="0" fontId="52" fillId="0" borderId="15" xfId="337" applyFont="1" applyBorder="1" applyAlignment="1">
      <alignment horizontal="left"/>
    </xf>
    <xf numFmtId="0" fontId="52" fillId="0" borderId="10" xfId="337" applyFont="1" applyBorder="1" applyAlignment="1">
      <alignment horizontal="left"/>
    </xf>
    <xf numFmtId="0" fontId="52" fillId="0" borderId="6" xfId="337" applyFont="1" applyBorder="1" applyAlignment="1">
      <alignment horizontal="center" vertical="center"/>
    </xf>
    <xf numFmtId="0" fontId="52" fillId="0" borderId="7" xfId="337" applyFont="1" applyBorder="1" applyAlignment="1">
      <alignment horizontal="center" vertical="center"/>
    </xf>
    <xf numFmtId="0" fontId="52" fillId="0" borderId="5" xfId="337" applyFont="1" applyBorder="1" applyAlignment="1">
      <alignment horizontal="center"/>
    </xf>
    <xf numFmtId="0" fontId="52" fillId="0" borderId="6" xfId="337" applyFont="1" applyBorder="1" applyAlignment="1">
      <alignment horizontal="left"/>
    </xf>
    <xf numFmtId="0" fontId="52" fillId="0" borderId="7" xfId="337" applyFont="1" applyBorder="1" applyAlignment="1">
      <alignment horizontal="left"/>
    </xf>
    <xf numFmtId="0" fontId="52" fillId="0" borderId="5" xfId="337" applyFont="1" applyBorder="1" applyAlignment="1">
      <alignment horizontal="left"/>
    </xf>
    <xf numFmtId="2" fontId="52" fillId="0" borderId="5" xfId="337" applyNumberFormat="1" applyFont="1" applyBorder="1" applyAlignment="1">
      <alignment horizontal="left"/>
    </xf>
    <xf numFmtId="0" fontId="52" fillId="0" borderId="60" xfId="337" applyFont="1" applyBorder="1" applyAlignment="1">
      <alignment horizontal="left" vertical="top"/>
    </xf>
    <xf numFmtId="0" fontId="52" fillId="0" borderId="8" xfId="337" applyFont="1" applyBorder="1" applyAlignment="1">
      <alignment horizontal="left"/>
    </xf>
    <xf numFmtId="3" fontId="52" fillId="0" borderId="9" xfId="337" applyNumberFormat="1" applyFont="1" applyBorder="1" applyAlignment="1">
      <alignment horizontal="left"/>
    </xf>
    <xf numFmtId="3" fontId="52" fillId="0" borderId="8" xfId="337" applyNumberFormat="1" applyFont="1" applyBorder="1" applyAlignment="1">
      <alignment horizontal="left"/>
    </xf>
    <xf numFmtId="2" fontId="52" fillId="0" borderId="15" xfId="337" applyNumberFormat="1" applyFont="1" applyBorder="1" applyAlignment="1">
      <alignment horizontal="left"/>
    </xf>
    <xf numFmtId="0" fontId="52" fillId="0" borderId="8" xfId="337" applyFont="1" applyBorder="1" applyAlignment="1">
      <alignment horizontal="left"/>
    </xf>
    <xf numFmtId="0" fontId="52" fillId="0" borderId="10" xfId="337" applyFont="1" applyBorder="1" applyAlignment="1">
      <alignment horizontal="left"/>
    </xf>
    <xf numFmtId="0" fontId="52" fillId="0" borderId="9" xfId="337" applyFont="1" applyBorder="1" applyAlignment="1">
      <alignment horizontal="left"/>
    </xf>
    <xf numFmtId="2" fontId="52" fillId="0" borderId="9" xfId="337" applyNumberFormat="1" applyFont="1" applyBorder="1" applyAlignment="1">
      <alignment horizontal="left"/>
    </xf>
    <xf numFmtId="3" fontId="52" fillId="0" borderId="9" xfId="337" applyNumberFormat="1" applyFont="1" applyBorder="1" applyAlignment="1">
      <alignment horizontal="center" vertical="center" wrapText="1"/>
    </xf>
    <xf numFmtId="2" fontId="52" fillId="0" borderId="9" xfId="337" applyNumberFormat="1" applyFont="1" applyBorder="1" applyAlignment="1">
      <alignment horizontal="center" vertical="center" wrapText="1"/>
    </xf>
    <xf numFmtId="0" fontId="52" fillId="0" borderId="8" xfId="337" applyFont="1" applyBorder="1" applyAlignment="1">
      <alignment horizontal="center" vertical="center"/>
    </xf>
    <xf numFmtId="0" fontId="52" fillId="0" borderId="10" xfId="337" applyFont="1" applyBorder="1" applyAlignment="1">
      <alignment horizontal="center" vertical="center"/>
    </xf>
    <xf numFmtId="0" fontId="52" fillId="0" borderId="9" xfId="337" applyFont="1" applyBorder="1" applyAlignment="1">
      <alignment horizontal="center"/>
    </xf>
    <xf numFmtId="3" fontId="52" fillId="0" borderId="61" xfId="337" applyNumberFormat="1" applyFont="1" applyBorder="1" applyAlignment="1">
      <alignment horizontal="center" vertical="center" wrapText="1"/>
    </xf>
    <xf numFmtId="0" fontId="52" fillId="0" borderId="7" xfId="337" applyFont="1" applyBorder="1"/>
    <xf numFmtId="3" fontId="52" fillId="0" borderId="5" xfId="337" applyNumberFormat="1" applyFont="1" applyBorder="1"/>
    <xf numFmtId="2" fontId="52" fillId="0" borderId="6" xfId="337" applyNumberFormat="1" applyFont="1" applyBorder="1"/>
    <xf numFmtId="0" fontId="52" fillId="0" borderId="5" xfId="337" applyFont="1" applyBorder="1"/>
    <xf numFmtId="2" fontId="52" fillId="0" borderId="5" xfId="337" applyNumberFormat="1" applyFont="1" applyBorder="1"/>
    <xf numFmtId="3" fontId="52" fillId="0" borderId="58" xfId="337" applyNumberFormat="1" applyFont="1" applyBorder="1" applyAlignment="1">
      <alignment horizontal="left"/>
    </xf>
    <xf numFmtId="0" fontId="52" fillId="0" borderId="0" xfId="337" applyFont="1" applyAlignment="1">
      <alignment horizontal="left" vertical="top"/>
    </xf>
    <xf numFmtId="0" fontId="52" fillId="0" borderId="6" xfId="337" applyFont="1" applyBorder="1" applyAlignment="1">
      <alignment horizontal="center"/>
    </xf>
    <xf numFmtId="0" fontId="52" fillId="0" borderId="7" xfId="337" applyFont="1" applyBorder="1" applyAlignment="1">
      <alignment horizontal="center"/>
    </xf>
    <xf numFmtId="0" fontId="52" fillId="0" borderId="6" xfId="337" applyFont="1" applyBorder="1" applyAlignment="1">
      <alignment horizontal="right"/>
    </xf>
    <xf numFmtId="3" fontId="52" fillId="0" borderId="5" xfId="337" applyNumberFormat="1" applyFont="1" applyBorder="1" applyAlignment="1">
      <alignment horizontal="right"/>
    </xf>
    <xf numFmtId="3" fontId="52" fillId="0" borderId="6" xfId="337" applyNumberFormat="1" applyFont="1" applyBorder="1" applyAlignment="1">
      <alignment horizontal="right"/>
    </xf>
    <xf numFmtId="2" fontId="52" fillId="0" borderId="6" xfId="337" applyNumberFormat="1" applyFont="1" applyBorder="1" applyAlignment="1">
      <alignment horizontal="right"/>
    </xf>
    <xf numFmtId="0" fontId="52" fillId="0" borderId="6" xfId="337" applyFont="1" applyBorder="1" applyAlignment="1">
      <alignment horizontal="right"/>
    </xf>
    <xf numFmtId="0" fontId="52" fillId="0" borderId="7" xfId="337" applyFont="1" applyBorder="1" applyAlignment="1">
      <alignment horizontal="right"/>
    </xf>
    <xf numFmtId="0" fontId="52" fillId="0" borderId="5" xfId="337" applyFont="1" applyBorder="1" applyAlignment="1">
      <alignment horizontal="right"/>
    </xf>
    <xf numFmtId="2" fontId="52" fillId="0" borderId="5" xfId="337" applyNumberFormat="1" applyFont="1" applyBorder="1" applyAlignment="1">
      <alignment horizontal="right"/>
    </xf>
    <xf numFmtId="3" fontId="52" fillId="0" borderId="58" xfId="337" applyNumberFormat="1" applyFont="1" applyBorder="1" applyAlignment="1">
      <alignment horizontal="right"/>
    </xf>
    <xf numFmtId="0" fontId="52" fillId="0" borderId="10" xfId="337" applyFont="1" applyBorder="1"/>
    <xf numFmtId="0" fontId="52" fillId="0" borderId="8" xfId="337" applyFont="1" applyBorder="1" applyAlignment="1">
      <alignment horizontal="right"/>
    </xf>
    <xf numFmtId="3" fontId="52" fillId="0" borderId="9" xfId="337" applyNumberFormat="1" applyFont="1" applyBorder="1" applyAlignment="1">
      <alignment horizontal="right"/>
    </xf>
    <xf numFmtId="3" fontId="52" fillId="0" borderId="8" xfId="337" applyNumberFormat="1" applyFont="1" applyBorder="1" applyAlignment="1">
      <alignment horizontal="right"/>
    </xf>
    <xf numFmtId="2" fontId="52" fillId="0" borderId="8" xfId="337" applyNumberFormat="1" applyFont="1" applyBorder="1" applyAlignment="1">
      <alignment horizontal="right"/>
    </xf>
    <xf numFmtId="0" fontId="52" fillId="0" borderId="10" xfId="337" applyFont="1" applyBorder="1" applyAlignment="1">
      <alignment horizontal="right"/>
    </xf>
    <xf numFmtId="0" fontId="52" fillId="0" borderId="9" xfId="337" applyFont="1" applyBorder="1" applyAlignment="1">
      <alignment horizontal="right"/>
    </xf>
    <xf numFmtId="2" fontId="52" fillId="0" borderId="9" xfId="337" applyNumberFormat="1" applyFont="1" applyBorder="1" applyAlignment="1">
      <alignment horizontal="right"/>
    </xf>
    <xf numFmtId="3" fontId="52" fillId="0" borderId="61" xfId="337" applyNumberFormat="1" applyFont="1" applyBorder="1" applyAlignment="1">
      <alignment horizontal="right"/>
    </xf>
    <xf numFmtId="0" fontId="43" fillId="0" borderId="57" xfId="337" applyFont="1" applyBorder="1" applyAlignment="1">
      <alignment horizontal="left" vertical="top"/>
    </xf>
    <xf numFmtId="0" fontId="43" fillId="0" borderId="6" xfId="337" applyFont="1" applyBorder="1"/>
    <xf numFmtId="0" fontId="43" fillId="0" borderId="7" xfId="337" applyFont="1" applyBorder="1"/>
    <xf numFmtId="0" fontId="47" fillId="0" borderId="6" xfId="337" applyFont="1" applyBorder="1" applyAlignment="1">
      <alignment horizontal="right"/>
    </xf>
    <xf numFmtId="3" fontId="47" fillId="0" borderId="5" xfId="337" applyNumberFormat="1" applyFont="1" applyBorder="1" applyAlignment="1">
      <alignment horizontal="right"/>
    </xf>
    <xf numFmtId="2" fontId="47" fillId="0" borderId="5" xfId="337" applyNumberFormat="1" applyFont="1" applyBorder="1" applyAlignment="1">
      <alignment horizontal="right"/>
    </xf>
    <xf numFmtId="0" fontId="47" fillId="0" borderId="7" xfId="337" applyFont="1" applyBorder="1" applyAlignment="1">
      <alignment horizontal="right"/>
    </xf>
    <xf numFmtId="0" fontId="47" fillId="0" borderId="5" xfId="337" applyFont="1" applyBorder="1" applyAlignment="1">
      <alignment horizontal="right"/>
    </xf>
    <xf numFmtId="3" fontId="47" fillId="0" borderId="6" xfId="337" applyNumberFormat="1" applyFont="1" applyBorder="1" applyAlignment="1">
      <alignment horizontal="right"/>
    </xf>
    <xf numFmtId="2" fontId="47" fillId="0" borderId="6" xfId="337" applyNumberFormat="1" applyFont="1" applyBorder="1" applyAlignment="1">
      <alignment horizontal="right"/>
    </xf>
    <xf numFmtId="3" fontId="47" fillId="0" borderId="58" xfId="337" applyNumberFormat="1" applyFont="1" applyBorder="1" applyAlignment="1">
      <alignment horizontal="right"/>
    </xf>
    <xf numFmtId="0" fontId="43" fillId="0" borderId="62" xfId="337" quotePrefix="1" applyFont="1" applyBorder="1" applyAlignment="1">
      <alignment horizontal="left" vertical="top"/>
    </xf>
    <xf numFmtId="0" fontId="43" fillId="0" borderId="12" xfId="337" applyFont="1" applyBorder="1"/>
    <xf numFmtId="0" fontId="43" fillId="0" borderId="13" xfId="337" applyFont="1" applyBorder="1"/>
    <xf numFmtId="0" fontId="47" fillId="0" borderId="11" xfId="337" applyFont="1" applyBorder="1" applyAlignment="1">
      <alignment horizontal="right" vertical="center"/>
    </xf>
    <xf numFmtId="3" fontId="47" fillId="0" borderId="11" xfId="337" applyNumberFormat="1" applyFont="1" applyBorder="1" applyAlignment="1">
      <alignment horizontal="right" vertical="center"/>
    </xf>
    <xf numFmtId="3" fontId="47" fillId="0" borderId="14" xfId="337" applyNumberFormat="1" applyFont="1" applyBorder="1" applyAlignment="1">
      <alignment horizontal="right" vertical="center"/>
    </xf>
    <xf numFmtId="2" fontId="47" fillId="0" borderId="11" xfId="337" applyNumberFormat="1" applyFont="1" applyBorder="1" applyAlignment="1">
      <alignment horizontal="right" vertical="center"/>
    </xf>
    <xf numFmtId="0" fontId="47" fillId="0" borderId="12" xfId="337" applyFont="1" applyBorder="1" applyAlignment="1">
      <alignment horizontal="right" vertical="center"/>
    </xf>
    <xf numFmtId="0" fontId="47" fillId="0" borderId="13" xfId="337" applyFont="1" applyBorder="1" applyAlignment="1">
      <alignment horizontal="right" vertical="center"/>
    </xf>
    <xf numFmtId="0" fontId="47" fillId="0" borderId="14" xfId="337" applyFont="1" applyBorder="1" applyAlignment="1">
      <alignment horizontal="right" vertical="center"/>
    </xf>
    <xf numFmtId="3" fontId="47" fillId="0" borderId="13" xfId="337" applyNumberFormat="1" applyFont="1" applyBorder="1" applyAlignment="1">
      <alignment horizontal="right" vertical="center"/>
    </xf>
    <xf numFmtId="3" fontId="47" fillId="0" borderId="12" xfId="337" applyNumberFormat="1" applyFont="1" applyBorder="1" applyAlignment="1">
      <alignment horizontal="right" vertical="center"/>
    </xf>
    <xf numFmtId="2" fontId="47" fillId="0" borderId="12" xfId="337" applyNumberFormat="1" applyFont="1" applyBorder="1" applyAlignment="1">
      <alignment horizontal="right" vertical="center"/>
    </xf>
    <xf numFmtId="3" fontId="47" fillId="0" borderId="63" xfId="337" applyNumberFormat="1" applyFont="1" applyBorder="1" applyAlignment="1">
      <alignment horizontal="right" vertical="center"/>
    </xf>
    <xf numFmtId="0" fontId="47" fillId="0" borderId="55" xfId="337" applyFont="1" applyBorder="1" applyAlignment="1">
      <alignment horizontal="left" vertical="top"/>
    </xf>
    <xf numFmtId="0" fontId="47" fillId="0" borderId="2" xfId="337" applyFont="1" applyBorder="1"/>
    <xf numFmtId="0" fontId="47" fillId="0" borderId="3" xfId="337" applyFont="1" applyBorder="1"/>
    <xf numFmtId="0" fontId="47" fillId="0" borderId="1" xfId="337" applyFont="1" applyBorder="1" applyAlignment="1">
      <alignment horizontal="right" vertical="center"/>
    </xf>
    <xf numFmtId="0" fontId="47" fillId="0" borderId="1" xfId="337" applyFont="1" applyBorder="1" applyAlignment="1">
      <alignment horizontal="right" vertical="center"/>
    </xf>
    <xf numFmtId="3" fontId="47" fillId="0" borderId="1" xfId="337" applyNumberFormat="1" applyFont="1" applyBorder="1" applyAlignment="1">
      <alignment horizontal="right" vertical="center"/>
    </xf>
    <xf numFmtId="2" fontId="47" fillId="0" borderId="1" xfId="337" applyNumberFormat="1" applyFont="1" applyBorder="1" applyAlignment="1">
      <alignment horizontal="right" vertical="center"/>
    </xf>
    <xf numFmtId="3" fontId="47" fillId="0" borderId="2" xfId="337" applyNumberFormat="1" applyFont="1" applyBorder="1" applyAlignment="1">
      <alignment horizontal="right" vertical="center"/>
    </xf>
    <xf numFmtId="0" fontId="47" fillId="0" borderId="3" xfId="337" applyFont="1" applyBorder="1" applyAlignment="1">
      <alignment horizontal="right" vertical="center"/>
    </xf>
    <xf numFmtId="166" fontId="47" fillId="0" borderId="1" xfId="337" applyNumberFormat="1" applyFont="1" applyBorder="1" applyAlignment="1">
      <alignment horizontal="right" vertical="center"/>
    </xf>
    <xf numFmtId="167" fontId="53" fillId="34" borderId="1" xfId="587" applyNumberFormat="1" applyFont="1" applyFill="1" applyBorder="1" applyAlignment="1">
      <alignment horizontal="right" vertical="center"/>
    </xf>
    <xf numFmtId="0" fontId="47" fillId="0" borderId="2" xfId="337" applyFont="1" applyBorder="1" applyAlignment="1">
      <alignment horizontal="right" vertical="center"/>
    </xf>
    <xf numFmtId="3" fontId="47" fillId="0" borderId="56" xfId="337" applyNumberFormat="1" applyFont="1" applyBorder="1" applyAlignment="1">
      <alignment horizontal="right" vertical="center"/>
    </xf>
    <xf numFmtId="0" fontId="47" fillId="0" borderId="57" xfId="337" applyFont="1" applyBorder="1" applyAlignment="1">
      <alignment horizontal="left" vertical="top"/>
    </xf>
    <xf numFmtId="0" fontId="47" fillId="0" borderId="6" xfId="337" applyFont="1" applyBorder="1"/>
    <xf numFmtId="0" fontId="47" fillId="0" borderId="7" xfId="337" applyFont="1" applyBorder="1"/>
    <xf numFmtId="0" fontId="47" fillId="0" borderId="5" xfId="337" applyFont="1" applyBorder="1" applyAlignment="1">
      <alignment horizontal="right" vertical="center"/>
    </xf>
    <xf numFmtId="0" fontId="47" fillId="0" borderId="5" xfId="337" applyFont="1" applyBorder="1" applyAlignment="1">
      <alignment horizontal="right" vertical="center"/>
    </xf>
    <xf numFmtId="3" fontId="47" fillId="0" borderId="5" xfId="337" applyNumberFormat="1" applyFont="1" applyBorder="1" applyAlignment="1">
      <alignment horizontal="right" vertical="center"/>
    </xf>
    <xf numFmtId="2" fontId="47" fillId="0" borderId="5" xfId="337" applyNumberFormat="1" applyFont="1" applyBorder="1" applyAlignment="1">
      <alignment horizontal="right" vertical="center"/>
    </xf>
    <xf numFmtId="0" fontId="47" fillId="0" borderId="6" xfId="337" applyFont="1" applyBorder="1" applyAlignment="1">
      <alignment horizontal="right" vertical="center"/>
    </xf>
    <xf numFmtId="0" fontId="47" fillId="0" borderId="7" xfId="337" applyFont="1" applyBorder="1" applyAlignment="1">
      <alignment horizontal="right" vertical="center"/>
    </xf>
    <xf numFmtId="167" fontId="53" fillId="34" borderId="5" xfId="587" applyNumberFormat="1" applyFont="1" applyFill="1" applyBorder="1" applyAlignment="1">
      <alignment horizontal="right" vertical="center"/>
    </xf>
    <xf numFmtId="3" fontId="47" fillId="0" borderId="58" xfId="337" applyNumberFormat="1" applyFont="1" applyBorder="1" applyAlignment="1">
      <alignment horizontal="right" vertical="center"/>
    </xf>
    <xf numFmtId="0" fontId="47" fillId="0" borderId="60" xfId="337" applyFont="1" applyBorder="1" applyAlignment="1">
      <alignment horizontal="left" vertical="top"/>
    </xf>
    <xf numFmtId="0" fontId="47" fillId="0" borderId="8" xfId="337" applyFont="1" applyBorder="1"/>
    <xf numFmtId="0" fontId="47" fillId="0" borderId="10" xfId="337" applyFont="1" applyBorder="1"/>
    <xf numFmtId="0" fontId="47" fillId="0" borderId="9" xfId="337" applyFont="1" applyBorder="1" applyAlignment="1">
      <alignment horizontal="right" vertical="center"/>
    </xf>
    <xf numFmtId="0" fontId="47" fillId="0" borderId="9" xfId="337" applyFont="1" applyBorder="1" applyAlignment="1">
      <alignment horizontal="right" vertical="center"/>
    </xf>
    <xf numFmtId="3" fontId="47" fillId="0" borderId="9" xfId="337" applyNumberFormat="1" applyFont="1" applyBorder="1" applyAlignment="1">
      <alignment horizontal="right" vertical="center"/>
    </xf>
    <xf numFmtId="2" fontId="47" fillId="0" borderId="9" xfId="337" applyNumberFormat="1" applyFont="1" applyBorder="1" applyAlignment="1">
      <alignment horizontal="right" vertical="center"/>
    </xf>
    <xf numFmtId="0" fontId="47" fillId="0" borderId="8" xfId="337" applyFont="1" applyBorder="1" applyAlignment="1">
      <alignment horizontal="right" vertical="center"/>
    </xf>
    <xf numFmtId="0" fontId="47" fillId="0" borderId="10" xfId="337" applyFont="1" applyBorder="1" applyAlignment="1">
      <alignment horizontal="right" vertical="center"/>
    </xf>
    <xf numFmtId="167" fontId="53" fillId="34" borderId="9" xfId="587" applyNumberFormat="1" applyFont="1" applyFill="1" applyBorder="1" applyAlignment="1">
      <alignment horizontal="right" vertical="center"/>
    </xf>
    <xf numFmtId="3" fontId="47" fillId="0" borderId="61" xfId="337" applyNumberFormat="1" applyFont="1" applyBorder="1" applyAlignment="1">
      <alignment horizontal="right" vertical="center"/>
    </xf>
    <xf numFmtId="0" fontId="47" fillId="0" borderId="62" xfId="337" quotePrefix="1" applyFont="1" applyBorder="1" applyAlignment="1">
      <alignment horizontal="left" vertical="top"/>
    </xf>
    <xf numFmtId="0" fontId="53" fillId="2" borderId="11" xfId="580" applyFont="1" applyFill="1" applyBorder="1" applyAlignment="1" applyProtection="1">
      <alignment wrapText="1"/>
      <protection locked="0"/>
    </xf>
    <xf numFmtId="0" fontId="49" fillId="0" borderId="13" xfId="337" applyFont="1" applyBorder="1"/>
    <xf numFmtId="0" fontId="53" fillId="2" borderId="11" xfId="581" applyFont="1" applyFill="1" applyBorder="1" applyAlignment="1" applyProtection="1">
      <alignment horizontal="right"/>
      <protection locked="0"/>
    </xf>
    <xf numFmtId="166" fontId="53" fillId="2" borderId="11" xfId="583" applyNumberFormat="1" applyFont="1" applyFill="1" applyBorder="1" applyAlignment="1" applyProtection="1">
      <alignment horizontal="right"/>
      <protection locked="0"/>
    </xf>
    <xf numFmtId="1" fontId="47" fillId="0" borderId="9" xfId="337" applyNumberFormat="1" applyFont="1" applyBorder="1" applyAlignment="1">
      <alignment horizontal="right" vertical="center"/>
    </xf>
    <xf numFmtId="3" fontId="47" fillId="0" borderId="9" xfId="337" applyNumberFormat="1" applyFont="1" applyBorder="1" applyAlignment="1">
      <alignment horizontal="right" vertical="center"/>
    </xf>
    <xf numFmtId="2" fontId="53" fillId="34" borderId="11" xfId="569" applyNumberFormat="1" applyFont="1" applyFill="1" applyBorder="1" applyAlignment="1">
      <alignment horizontal="right"/>
    </xf>
    <xf numFmtId="3" fontId="47" fillId="0" borderId="4" xfId="337" applyNumberFormat="1" applyFont="1" applyBorder="1" applyAlignment="1">
      <alignment horizontal="right" vertical="center"/>
    </xf>
    <xf numFmtId="166" fontId="53" fillId="2" borderId="11" xfId="585" applyNumberFormat="1" applyFont="1" applyFill="1" applyBorder="1" applyAlignment="1" applyProtection="1">
      <alignment horizontal="right"/>
      <protection locked="0"/>
    </xf>
    <xf numFmtId="167" fontId="53" fillId="34" borderId="14" xfId="587" applyNumberFormat="1" applyFont="1" applyFill="1" applyBorder="1" applyAlignment="1">
      <alignment horizontal="right"/>
    </xf>
    <xf numFmtId="0" fontId="47" fillId="0" borderId="14" xfId="337" applyFont="1" applyBorder="1" applyAlignment="1">
      <alignment horizontal="right" vertical="center"/>
    </xf>
    <xf numFmtId="0" fontId="47" fillId="0" borderId="13" xfId="337" applyFont="1" applyBorder="1" applyAlignment="1">
      <alignment horizontal="right" vertical="center"/>
    </xf>
    <xf numFmtId="0" fontId="47" fillId="0" borderId="63" xfId="337" applyFont="1" applyBorder="1" applyAlignment="1">
      <alignment horizontal="right" vertical="center"/>
    </xf>
    <xf numFmtId="0" fontId="47" fillId="0" borderId="55" xfId="337" quotePrefix="1" applyFont="1" applyBorder="1" applyAlignment="1">
      <alignment horizontal="left" vertical="top"/>
    </xf>
    <xf numFmtId="49" fontId="54" fillId="0" borderId="2" xfId="337" applyNumberFormat="1" applyFont="1" applyBorder="1"/>
    <xf numFmtId="0" fontId="49" fillId="0" borderId="3" xfId="337" applyFont="1" applyBorder="1"/>
    <xf numFmtId="49" fontId="53" fillId="0" borderId="1" xfId="337" applyNumberFormat="1" applyFont="1" applyBorder="1"/>
    <xf numFmtId="0" fontId="52" fillId="0" borderId="1" xfId="337" applyFont="1" applyBorder="1"/>
    <xf numFmtId="2" fontId="47" fillId="0" borderId="14" xfId="337" applyNumberFormat="1" applyFont="1" applyBorder="1" applyAlignment="1">
      <alignment horizontal="center" vertical="center"/>
    </xf>
    <xf numFmtId="2" fontId="47" fillId="0" borderId="13" xfId="337" applyNumberFormat="1" applyFont="1" applyBorder="1" applyAlignment="1">
      <alignment horizontal="center" vertical="center"/>
    </xf>
    <xf numFmtId="0" fontId="47" fillId="0" borderId="14" xfId="337" applyFont="1" applyBorder="1" applyAlignment="1">
      <alignment horizontal="center" vertical="center"/>
    </xf>
    <xf numFmtId="0" fontId="47" fillId="0" borderId="13" xfId="337" applyFont="1" applyBorder="1" applyAlignment="1">
      <alignment horizontal="center" vertical="center"/>
    </xf>
    <xf numFmtId="2" fontId="47" fillId="0" borderId="1" xfId="337" applyNumberFormat="1" applyFont="1" applyBorder="1" applyAlignment="1">
      <alignment horizontal="right" vertical="center"/>
    </xf>
    <xf numFmtId="2" fontId="47" fillId="0" borderId="2" xfId="337" applyNumberFormat="1" applyFont="1" applyBorder="1" applyAlignment="1">
      <alignment horizontal="right" vertical="center"/>
    </xf>
    <xf numFmtId="0" fontId="47" fillId="0" borderId="56" xfId="337" applyFont="1" applyBorder="1" applyAlignment="1">
      <alignment horizontal="right" vertical="center"/>
    </xf>
    <xf numFmtId="0" fontId="47" fillId="0" borderId="1" xfId="337" applyFont="1" applyBorder="1" applyAlignment="1">
      <alignment vertical="center"/>
    </xf>
    <xf numFmtId="1" fontId="47" fillId="0" borderId="1" xfId="337" applyNumberFormat="1" applyFont="1" applyBorder="1" applyAlignment="1">
      <alignment horizontal="right" vertical="center"/>
    </xf>
    <xf numFmtId="166" fontId="52" fillId="0" borderId="1" xfId="337" applyNumberFormat="1" applyFont="1" applyBorder="1"/>
    <xf numFmtId="2" fontId="52" fillId="0" borderId="1" xfId="337" applyNumberFormat="1" applyFont="1" applyBorder="1"/>
    <xf numFmtId="3" fontId="52" fillId="0" borderId="1" xfId="337" applyNumberFormat="1" applyFont="1" applyBorder="1"/>
    <xf numFmtId="0" fontId="47" fillId="0" borderId="2" xfId="337" applyFont="1" applyBorder="1" applyAlignment="1">
      <alignment vertical="center"/>
    </xf>
    <xf numFmtId="0" fontId="47" fillId="0" borderId="3" xfId="337" applyFont="1" applyBorder="1" applyAlignment="1">
      <alignment vertical="center"/>
    </xf>
    <xf numFmtId="1" fontId="47" fillId="0" borderId="56" xfId="337" applyNumberFormat="1" applyFont="1" applyBorder="1" applyAlignment="1">
      <alignment horizontal="right" vertical="center"/>
    </xf>
    <xf numFmtId="0" fontId="47" fillId="0" borderId="55" xfId="337" applyFont="1" applyBorder="1" applyAlignment="1">
      <alignment horizontal="left" vertical="top"/>
    </xf>
    <xf numFmtId="0" fontId="47" fillId="0" borderId="11" xfId="337" applyFont="1" applyBorder="1"/>
    <xf numFmtId="0" fontId="47" fillId="0" borderId="11" xfId="337" applyFont="1" applyBorder="1" applyAlignment="1">
      <alignment vertical="center"/>
    </xf>
    <xf numFmtId="1" fontId="47" fillId="0" borderId="11" xfId="337" applyNumberFormat="1" applyFont="1" applyBorder="1" applyAlignment="1">
      <alignment horizontal="right" vertical="center"/>
    </xf>
    <xf numFmtId="1" fontId="47" fillId="0" borderId="11" xfId="337" applyNumberFormat="1" applyFont="1" applyBorder="1" applyAlignment="1">
      <alignment horizontal="right" vertical="center"/>
    </xf>
    <xf numFmtId="2" fontId="47" fillId="0" borderId="11" xfId="337" applyNumberFormat="1" applyFont="1" applyBorder="1" applyAlignment="1">
      <alignment horizontal="right" vertical="center"/>
    </xf>
    <xf numFmtId="3" fontId="47" fillId="0" borderId="11" xfId="337" applyNumberFormat="1" applyFont="1" applyBorder="1" applyAlignment="1">
      <alignment horizontal="right" vertical="center"/>
    </xf>
    <xf numFmtId="1" fontId="47" fillId="0" borderId="2" xfId="337" applyNumberFormat="1" applyFont="1" applyBorder="1" applyAlignment="1">
      <alignment horizontal="right" vertical="center"/>
    </xf>
    <xf numFmtId="1" fontId="47" fillId="0" borderId="3" xfId="337" applyNumberFormat="1" applyFont="1" applyBorder="1" applyAlignment="1">
      <alignment horizontal="right" vertical="center"/>
    </xf>
    <xf numFmtId="1" fontId="47" fillId="0" borderId="56" xfId="337" applyNumberFormat="1" applyFont="1" applyBorder="1" applyAlignment="1">
      <alignment horizontal="right" vertical="center"/>
    </xf>
    <xf numFmtId="0" fontId="47" fillId="0" borderId="60" xfId="337" applyFont="1" applyBorder="1" applyAlignment="1">
      <alignment horizontal="left" vertical="top"/>
    </xf>
    <xf numFmtId="2" fontId="47" fillId="0" borderId="11" xfId="337" applyNumberFormat="1" applyFont="1" applyBorder="1" applyAlignment="1">
      <alignment vertical="center"/>
    </xf>
    <xf numFmtId="1" fontId="47" fillId="0" borderId="8" xfId="337" applyNumberFormat="1" applyFont="1" applyBorder="1" applyAlignment="1">
      <alignment horizontal="right" vertical="center"/>
    </xf>
    <xf numFmtId="1" fontId="47" fillId="0" borderId="10" xfId="337" applyNumberFormat="1" applyFont="1" applyBorder="1" applyAlignment="1">
      <alignment horizontal="right" vertical="center"/>
    </xf>
    <xf numFmtId="1" fontId="47" fillId="0" borderId="61" xfId="337" applyNumberFormat="1" applyFont="1" applyBorder="1" applyAlignment="1">
      <alignment horizontal="right" vertical="center"/>
    </xf>
    <xf numFmtId="2" fontId="47" fillId="0" borderId="1" xfId="337" applyNumberFormat="1" applyFont="1" applyBorder="1" applyAlignment="1">
      <alignment vertical="center"/>
    </xf>
    <xf numFmtId="1" fontId="47" fillId="0" borderId="1" xfId="337" applyNumberFormat="1" applyFont="1" applyBorder="1" applyAlignment="1">
      <alignment horizontal="right" vertical="center"/>
    </xf>
    <xf numFmtId="2" fontId="47" fillId="0" borderId="9" xfId="337" applyNumberFormat="1" applyFont="1" applyBorder="1" applyAlignment="1">
      <alignment vertical="center"/>
    </xf>
    <xf numFmtId="1" fontId="47" fillId="0" borderId="9" xfId="337" applyNumberFormat="1" applyFont="1" applyBorder="1" applyAlignment="1">
      <alignment horizontal="right" vertical="center"/>
    </xf>
    <xf numFmtId="0" fontId="47" fillId="0" borderId="11" xfId="337" quotePrefix="1" applyFont="1" applyBorder="1" applyAlignment="1">
      <alignment horizontal="left" vertical="top"/>
    </xf>
    <xf numFmtId="49" fontId="53" fillId="0" borderId="11" xfId="337" applyNumberFormat="1" applyFont="1" applyBorder="1"/>
    <xf numFmtId="0" fontId="52" fillId="0" borderId="11" xfId="337" applyFont="1" applyBorder="1"/>
    <xf numFmtId="166" fontId="47" fillId="0" borderId="9" xfId="337" applyNumberFormat="1" applyFont="1" applyBorder="1" applyAlignment="1">
      <alignment horizontal="right" vertical="center"/>
    </xf>
    <xf numFmtId="1" fontId="47" fillId="0" borderId="14" xfId="337" applyNumberFormat="1" applyFont="1" applyBorder="1" applyAlignment="1">
      <alignment horizontal="right" vertical="center"/>
    </xf>
    <xf numFmtId="1" fontId="47" fillId="0" borderId="13" xfId="337" applyNumberFormat="1" applyFont="1" applyBorder="1" applyAlignment="1">
      <alignment horizontal="right" vertical="center"/>
    </xf>
    <xf numFmtId="0" fontId="47" fillId="0" borderId="64" xfId="337" applyFont="1" applyBorder="1" applyAlignment="1">
      <alignment horizontal="left" vertical="top"/>
    </xf>
    <xf numFmtId="0" fontId="47" fillId="0" borderId="13" xfId="337" applyFont="1" applyBorder="1"/>
    <xf numFmtId="0" fontId="43" fillId="0" borderId="11" xfId="337" applyFont="1" applyBorder="1" applyAlignment="1">
      <alignment vertical="center"/>
    </xf>
    <xf numFmtId="1" fontId="43" fillId="0" borderId="11" xfId="337" applyNumberFormat="1" applyFont="1" applyBorder="1" applyAlignment="1">
      <alignment horizontal="right" vertical="center"/>
    </xf>
    <xf numFmtId="3" fontId="43" fillId="0" borderId="11" xfId="337" applyNumberFormat="1" applyFont="1" applyBorder="1" applyAlignment="1">
      <alignment horizontal="right" vertical="center"/>
    </xf>
    <xf numFmtId="166" fontId="43" fillId="0" borderId="9" xfId="337" applyNumberFormat="1" applyFont="1" applyBorder="1" applyAlignment="1">
      <alignment horizontal="right" vertical="center"/>
    </xf>
    <xf numFmtId="167" fontId="43" fillId="0" borderId="9" xfId="337" applyNumberFormat="1" applyFont="1" applyBorder="1" applyAlignment="1">
      <alignment horizontal="right" vertical="center"/>
    </xf>
    <xf numFmtId="1" fontId="43" fillId="0" borderId="14" xfId="337" applyNumberFormat="1" applyFont="1" applyBorder="1" applyAlignment="1">
      <alignment horizontal="right" vertical="center"/>
    </xf>
    <xf numFmtId="1" fontId="43" fillId="0" borderId="13" xfId="337" applyNumberFormat="1" applyFont="1" applyBorder="1" applyAlignment="1">
      <alignment horizontal="right" vertical="center"/>
    </xf>
    <xf numFmtId="2" fontId="43" fillId="0" borderId="11" xfId="337" applyNumberFormat="1" applyFont="1" applyBorder="1" applyAlignment="1">
      <alignment horizontal="right" vertical="center"/>
    </xf>
    <xf numFmtId="2" fontId="43" fillId="0" borderId="1" xfId="84" applyNumberFormat="1" applyFont="1" applyFill="1" applyBorder="1" applyAlignment="1">
      <alignment horizontal="right" vertical="center"/>
    </xf>
    <xf numFmtId="0" fontId="43" fillId="0" borderId="64" xfId="337" quotePrefix="1" applyFont="1" applyBorder="1" applyAlignment="1">
      <alignment horizontal="left" vertical="top"/>
    </xf>
    <xf numFmtId="0" fontId="47" fillId="0" borderId="12" xfId="337" applyFont="1" applyBorder="1"/>
    <xf numFmtId="0" fontId="47" fillId="0" borderId="12" xfId="337" applyFont="1" applyBorder="1" applyAlignment="1">
      <alignment vertical="center"/>
    </xf>
    <xf numFmtId="2" fontId="47" fillId="0" borderId="13" xfId="337" applyNumberFormat="1" applyFont="1" applyBorder="1" applyAlignment="1">
      <alignment horizontal="right" vertical="center"/>
    </xf>
    <xf numFmtId="3" fontId="47" fillId="0" borderId="65" xfId="337" applyNumberFormat="1" applyFont="1" applyBorder="1" applyAlignment="1">
      <alignment horizontal="right" vertical="center"/>
    </xf>
    <xf numFmtId="3" fontId="47" fillId="0" borderId="1" xfId="337" applyNumberFormat="1" applyFont="1" applyBorder="1" applyAlignment="1">
      <alignment horizontal="right" vertical="center"/>
    </xf>
    <xf numFmtId="0" fontId="47" fillId="0" borderId="2" xfId="337" applyFont="1" applyBorder="1" applyAlignment="1">
      <alignment horizontal="right"/>
    </xf>
    <xf numFmtId="0" fontId="47" fillId="0" borderId="3" xfId="337" applyFont="1" applyBorder="1" applyAlignment="1">
      <alignment horizontal="right"/>
    </xf>
    <xf numFmtId="0" fontId="47" fillId="0" borderId="1" xfId="337" applyFont="1" applyBorder="1" applyAlignment="1">
      <alignment horizontal="right"/>
    </xf>
    <xf numFmtId="2" fontId="47" fillId="0" borderId="1" xfId="337" applyNumberFormat="1" applyFont="1" applyBorder="1" applyAlignment="1">
      <alignment horizontal="right"/>
    </xf>
    <xf numFmtId="0" fontId="47" fillId="0" borderId="5" xfId="337" applyFont="1" applyBorder="1" applyAlignment="1">
      <alignment vertical="center"/>
    </xf>
    <xf numFmtId="3" fontId="47" fillId="0" borderId="5" xfId="337" applyNumberFormat="1" applyFont="1" applyBorder="1" applyAlignment="1">
      <alignment horizontal="right" vertical="center"/>
    </xf>
    <xf numFmtId="2" fontId="47" fillId="0" borderId="5" xfId="337" applyNumberFormat="1" applyFont="1" applyBorder="1" applyAlignment="1">
      <alignment horizontal="right" vertical="center"/>
    </xf>
    <xf numFmtId="0" fontId="47" fillId="0" borderId="6" xfId="337" applyFont="1" applyBorder="1" applyAlignment="1">
      <alignment horizontal="right"/>
    </xf>
    <xf numFmtId="0" fontId="47" fillId="0" borderId="7" xfId="337" applyFont="1" applyBorder="1" applyAlignment="1">
      <alignment horizontal="right"/>
    </xf>
    <xf numFmtId="0" fontId="47" fillId="0" borderId="5" xfId="337" applyFont="1" applyBorder="1" applyAlignment="1">
      <alignment horizontal="right"/>
    </xf>
    <xf numFmtId="2" fontId="47" fillId="0" borderId="5" xfId="337" applyNumberFormat="1" applyFont="1" applyBorder="1" applyAlignment="1">
      <alignment horizontal="right"/>
    </xf>
    <xf numFmtId="1" fontId="47" fillId="0" borderId="6" xfId="337" applyNumberFormat="1" applyFont="1" applyBorder="1" applyAlignment="1">
      <alignment horizontal="right" vertical="center"/>
    </xf>
    <xf numFmtId="1" fontId="47" fillId="0" borderId="7" xfId="337" applyNumberFormat="1" applyFont="1" applyBorder="1" applyAlignment="1">
      <alignment horizontal="right" vertical="center"/>
    </xf>
    <xf numFmtId="2" fontId="47" fillId="0" borderId="9" xfId="337" applyNumberFormat="1" applyFont="1" applyBorder="1" applyAlignment="1">
      <alignment vertical="center"/>
    </xf>
    <xf numFmtId="2" fontId="47" fillId="0" borderId="9" xfId="337" applyNumberFormat="1" applyFont="1" applyBorder="1" applyAlignment="1">
      <alignment horizontal="right" vertical="center"/>
    </xf>
    <xf numFmtId="0" fontId="47" fillId="0" borderId="8" xfId="337" applyFont="1" applyBorder="1" applyAlignment="1">
      <alignment horizontal="right"/>
    </xf>
    <xf numFmtId="0" fontId="47" fillId="0" borderId="10" xfId="337" applyFont="1" applyBorder="1" applyAlignment="1">
      <alignment horizontal="right"/>
    </xf>
    <xf numFmtId="0" fontId="47" fillId="0" borderId="9" xfId="337" applyFont="1" applyBorder="1" applyAlignment="1">
      <alignment horizontal="right"/>
    </xf>
    <xf numFmtId="2" fontId="47" fillId="0" borderId="9" xfId="337" applyNumberFormat="1" applyFont="1" applyBorder="1" applyAlignment="1">
      <alignment horizontal="right"/>
    </xf>
    <xf numFmtId="0" fontId="47" fillId="0" borderId="62" xfId="337" applyFont="1" applyBorder="1" applyAlignment="1">
      <alignment horizontal="left" vertical="top"/>
    </xf>
    <xf numFmtId="0" fontId="47" fillId="0" borderId="14" xfId="337" applyFont="1" applyBorder="1"/>
    <xf numFmtId="1" fontId="47" fillId="0" borderId="14" xfId="337" applyNumberFormat="1" applyFont="1" applyBorder="1" applyAlignment="1">
      <alignment horizontal="right" vertical="center"/>
    </xf>
    <xf numFmtId="1" fontId="47" fillId="0" borderId="13" xfId="337" applyNumberFormat="1" applyFont="1" applyBorder="1" applyAlignment="1">
      <alignment horizontal="right" vertical="center"/>
    </xf>
    <xf numFmtId="2" fontId="47" fillId="0" borderId="14" xfId="337" applyNumberFormat="1" applyFont="1" applyBorder="1" applyAlignment="1">
      <alignment horizontal="right" vertical="center"/>
    </xf>
    <xf numFmtId="3" fontId="47" fillId="0" borderId="61" xfId="337" applyNumberFormat="1" applyFont="1" applyBorder="1" applyAlignment="1">
      <alignment horizontal="right" vertical="center"/>
    </xf>
    <xf numFmtId="0" fontId="47" fillId="0" borderId="66" xfId="337" applyFont="1" applyBorder="1" applyAlignment="1">
      <alignment horizontal="left" vertical="top"/>
    </xf>
    <xf numFmtId="0" fontId="47" fillId="0" borderId="1" xfId="337" applyFont="1" applyBorder="1" applyAlignment="1">
      <alignment horizontal="center" vertical="center"/>
    </xf>
    <xf numFmtId="0" fontId="47" fillId="0" borderId="59" xfId="337" applyFont="1" applyBorder="1" applyAlignment="1">
      <alignment horizontal="left" vertical="top"/>
    </xf>
    <xf numFmtId="0" fontId="47" fillId="0" borderId="5" xfId="337" applyFont="1" applyBorder="1" applyAlignment="1">
      <alignment horizontal="center" vertical="center"/>
    </xf>
    <xf numFmtId="0" fontId="47" fillId="0" borderId="67" xfId="337" applyFont="1" applyBorder="1" applyAlignment="1">
      <alignment horizontal="left" vertical="top"/>
    </xf>
    <xf numFmtId="0" fontId="47" fillId="0" borderId="9" xfId="337" applyFont="1" applyBorder="1" applyAlignment="1">
      <alignment horizontal="center" vertical="center"/>
    </xf>
    <xf numFmtId="2" fontId="47" fillId="0" borderId="1" xfId="337" applyNumberFormat="1" applyFont="1" applyBorder="1" applyAlignment="1">
      <alignment horizontal="center" vertical="center"/>
    </xf>
    <xf numFmtId="2" fontId="47" fillId="0" borderId="2" xfId="337" applyNumberFormat="1" applyFont="1" applyBorder="1" applyAlignment="1">
      <alignment horizontal="right" vertical="center"/>
    </xf>
    <xf numFmtId="2" fontId="47" fillId="0" borderId="3" xfId="337" applyNumberFormat="1" applyFont="1" applyBorder="1" applyAlignment="1">
      <alignment horizontal="right" vertical="center"/>
    </xf>
    <xf numFmtId="2" fontId="47" fillId="0" borderId="9" xfId="337" applyNumberFormat="1" applyFont="1" applyBorder="1" applyAlignment="1">
      <alignment horizontal="center" vertical="center"/>
    </xf>
    <xf numFmtId="2" fontId="47" fillId="0" borderId="8" xfId="337" applyNumberFormat="1" applyFont="1" applyBorder="1" applyAlignment="1">
      <alignment horizontal="right" vertical="center"/>
    </xf>
    <xf numFmtId="2" fontId="47" fillId="0" borderId="10" xfId="337" applyNumberFormat="1" applyFont="1" applyBorder="1" applyAlignment="1">
      <alignment horizontal="right" vertical="center"/>
    </xf>
    <xf numFmtId="0" fontId="43" fillId="0" borderId="14" xfId="337" applyFont="1" applyBorder="1"/>
    <xf numFmtId="2" fontId="43" fillId="0" borderId="9" xfId="337" applyNumberFormat="1" applyFont="1" applyBorder="1" applyAlignment="1">
      <alignment horizontal="right" vertical="center"/>
    </xf>
    <xf numFmtId="1" fontId="43" fillId="0" borderId="9" xfId="337" applyNumberFormat="1" applyFont="1" applyBorder="1" applyAlignment="1">
      <alignment horizontal="right" vertical="center"/>
    </xf>
    <xf numFmtId="2" fontId="43" fillId="0" borderId="8" xfId="337" applyNumberFormat="1" applyFont="1" applyBorder="1" applyAlignment="1">
      <alignment horizontal="right" vertical="center"/>
    </xf>
    <xf numFmtId="2" fontId="43" fillId="0" borderId="10" xfId="337" applyNumberFormat="1" applyFont="1" applyBorder="1" applyAlignment="1">
      <alignment horizontal="right" vertical="center"/>
    </xf>
    <xf numFmtId="3" fontId="43" fillId="0" borderId="61" xfId="337" applyNumberFormat="1" applyFont="1" applyBorder="1" applyAlignment="1">
      <alignment horizontal="right" vertical="center"/>
    </xf>
    <xf numFmtId="0" fontId="43" fillId="0" borderId="66" xfId="337" applyFont="1" applyBorder="1" applyAlignment="1">
      <alignment horizontal="left" vertical="top"/>
    </xf>
    <xf numFmtId="0" fontId="43" fillId="0" borderId="4" xfId="337" applyFont="1" applyBorder="1"/>
    <xf numFmtId="0" fontId="43" fillId="0" borderId="3" xfId="337" applyFont="1" applyBorder="1"/>
    <xf numFmtId="0" fontId="47" fillId="0" borderId="6" xfId="337" applyFont="1" applyBorder="1" applyAlignment="1">
      <alignment horizontal="right" vertical="center"/>
    </xf>
    <xf numFmtId="0" fontId="47" fillId="0" borderId="7" xfId="337" applyFont="1" applyBorder="1" applyAlignment="1">
      <alignment horizontal="right" vertical="center"/>
    </xf>
    <xf numFmtId="3" fontId="47" fillId="0" borderId="2" xfId="337" applyNumberFormat="1" applyFont="1" applyBorder="1" applyAlignment="1">
      <alignment horizontal="right" vertical="center"/>
    </xf>
    <xf numFmtId="2" fontId="47" fillId="0" borderId="2" xfId="337" applyNumberFormat="1" applyFont="1" applyBorder="1" applyAlignment="1">
      <alignment horizontal="center" vertical="center"/>
    </xf>
    <xf numFmtId="2" fontId="47" fillId="0" borderId="3" xfId="337" applyNumberFormat="1" applyFont="1" applyBorder="1" applyAlignment="1">
      <alignment horizontal="center" vertical="center"/>
    </xf>
    <xf numFmtId="0" fontId="47" fillId="0" borderId="2" xfId="337" applyFont="1" applyBorder="1" applyAlignment="1">
      <alignment horizontal="center" vertical="center"/>
    </xf>
    <xf numFmtId="0" fontId="47" fillId="0" borderId="3" xfId="337" applyFont="1" applyBorder="1" applyAlignment="1">
      <alignment horizontal="center" vertical="center"/>
    </xf>
    <xf numFmtId="0" fontId="43" fillId="0" borderId="59" xfId="337" applyFont="1" applyBorder="1" applyAlignment="1">
      <alignment horizontal="left" vertical="top"/>
    </xf>
    <xf numFmtId="0" fontId="43" fillId="0" borderId="0" xfId="337" applyFont="1"/>
    <xf numFmtId="3" fontId="47" fillId="0" borderId="6" xfId="337" applyNumberFormat="1" applyFont="1" applyBorder="1" applyAlignment="1">
      <alignment horizontal="right" vertical="center"/>
    </xf>
    <xf numFmtId="2" fontId="47" fillId="0" borderId="6" xfId="337" applyNumberFormat="1" applyFont="1" applyBorder="1" applyAlignment="1">
      <alignment horizontal="center" vertical="center"/>
    </xf>
    <xf numFmtId="2" fontId="47" fillId="0" borderId="7" xfId="337" applyNumberFormat="1" applyFont="1" applyBorder="1" applyAlignment="1">
      <alignment horizontal="center" vertical="center"/>
    </xf>
    <xf numFmtId="0" fontId="43" fillId="0" borderId="68" xfId="337" applyFont="1" applyBorder="1" applyAlignment="1">
      <alignment horizontal="left" vertical="top"/>
    </xf>
    <xf numFmtId="0" fontId="43" fillId="0" borderId="69" xfId="337" applyFont="1" applyBorder="1"/>
    <xf numFmtId="0" fontId="43" fillId="0" borderId="70" xfId="337" applyFont="1" applyBorder="1"/>
    <xf numFmtId="49" fontId="43" fillId="0" borderId="71" xfId="337" applyNumberFormat="1" applyFont="1" applyBorder="1" applyAlignment="1">
      <alignment horizontal="right" vertical="center"/>
    </xf>
    <xf numFmtId="3" fontId="43" fillId="0" borderId="72" xfId="337" applyNumberFormat="1" applyFont="1" applyBorder="1" applyAlignment="1">
      <alignment horizontal="right" vertical="center"/>
    </xf>
    <xf numFmtId="3" fontId="43" fillId="0" borderId="70" xfId="337" applyNumberFormat="1" applyFont="1" applyBorder="1" applyAlignment="1">
      <alignment horizontal="right" vertical="center"/>
    </xf>
    <xf numFmtId="3" fontId="43" fillId="0" borderId="71" xfId="337" applyNumberFormat="1" applyFont="1" applyBorder="1" applyAlignment="1">
      <alignment horizontal="right" vertical="center"/>
    </xf>
    <xf numFmtId="0" fontId="43" fillId="0" borderId="72" xfId="337" applyFont="1" applyBorder="1" applyAlignment="1">
      <alignment horizontal="right" vertical="center"/>
    </xf>
    <xf numFmtId="0" fontId="43" fillId="0" borderId="70" xfId="337" applyFont="1" applyBorder="1" applyAlignment="1">
      <alignment horizontal="right" vertical="center"/>
    </xf>
    <xf numFmtId="2" fontId="43" fillId="0" borderId="71" xfId="337" applyNumberFormat="1" applyFont="1" applyBorder="1" applyAlignment="1">
      <alignment horizontal="right" vertical="center"/>
    </xf>
    <xf numFmtId="2" fontId="43" fillId="0" borderId="72" xfId="337" applyNumberFormat="1" applyFont="1" applyBorder="1" applyAlignment="1">
      <alignment horizontal="right" vertical="center"/>
    </xf>
    <xf numFmtId="2" fontId="43" fillId="0" borderId="70" xfId="337" applyNumberFormat="1" applyFont="1" applyBorder="1" applyAlignment="1">
      <alignment horizontal="right" vertical="center"/>
    </xf>
    <xf numFmtId="0" fontId="55" fillId="0" borderId="52" xfId="337" applyFont="1" applyBorder="1"/>
    <xf numFmtId="0" fontId="47" fillId="0" borderId="53" xfId="337" applyFont="1" applyBorder="1" applyAlignment="1">
      <alignment wrapText="1"/>
    </xf>
    <xf numFmtId="0" fontId="47" fillId="0" borderId="53" xfId="337" applyFont="1" applyBorder="1"/>
    <xf numFmtId="165" fontId="47" fillId="0" borderId="53" xfId="337" applyNumberFormat="1" applyFont="1" applyBorder="1"/>
    <xf numFmtId="2" fontId="47" fillId="0" borderId="53" xfId="337" applyNumberFormat="1" applyFont="1" applyBorder="1"/>
    <xf numFmtId="0" fontId="47" fillId="0" borderId="54" xfId="337" applyFont="1" applyBorder="1"/>
    <xf numFmtId="0" fontId="47" fillId="0" borderId="59" xfId="337" applyFont="1" applyBorder="1"/>
    <xf numFmtId="0" fontId="47" fillId="0" borderId="0" xfId="337" applyFont="1" applyAlignment="1">
      <alignment wrapText="1"/>
    </xf>
    <xf numFmtId="0" fontId="47" fillId="0" borderId="0" xfId="337" applyFont="1"/>
    <xf numFmtId="165" fontId="47" fillId="0" borderId="0" xfId="337" applyNumberFormat="1" applyFont="1"/>
    <xf numFmtId="2" fontId="47" fillId="0" borderId="0" xfId="337" applyNumberFormat="1" applyFont="1"/>
    <xf numFmtId="0" fontId="47" fillId="0" borderId="42" xfId="337" applyFont="1" applyBorder="1"/>
    <xf numFmtId="0" fontId="55" fillId="0" borderId="59" xfId="337" applyFont="1" applyBorder="1"/>
    <xf numFmtId="0" fontId="55" fillId="0" borderId="68" xfId="337" applyFont="1" applyBorder="1"/>
    <xf numFmtId="0" fontId="47" fillId="0" borderId="69" xfId="337" applyFont="1" applyBorder="1" applyAlignment="1">
      <alignment wrapText="1"/>
    </xf>
    <xf numFmtId="0" fontId="47" fillId="0" borderId="69" xfId="337" applyFont="1" applyBorder="1"/>
    <xf numFmtId="165" fontId="47" fillId="0" borderId="69" xfId="337" applyNumberFormat="1" applyFont="1" applyBorder="1"/>
    <xf numFmtId="2" fontId="47" fillId="0" borderId="69" xfId="337" applyNumberFormat="1" applyFont="1" applyBorder="1"/>
    <xf numFmtId="0" fontId="47" fillId="0" borderId="73" xfId="337" applyFont="1" applyBorder="1"/>
    <xf numFmtId="0" fontId="56" fillId="0" borderId="2" xfId="0" applyFont="1" applyBorder="1" applyAlignment="1">
      <alignment horizontal="center" vertical="top"/>
    </xf>
    <xf numFmtId="0" fontId="56" fillId="0" borderId="4" xfId="0" applyFont="1" applyBorder="1" applyAlignment="1">
      <alignment horizontal="center" vertical="top"/>
    </xf>
    <xf numFmtId="0" fontId="56" fillId="0" borderId="3" xfId="0" applyFont="1" applyBorder="1" applyAlignment="1">
      <alignment horizontal="center" vertical="top"/>
    </xf>
    <xf numFmtId="0" fontId="57" fillId="0" borderId="6" xfId="0" applyFont="1" applyBorder="1" applyAlignment="1">
      <alignment horizontal="center" vertical="top"/>
    </xf>
    <xf numFmtId="0" fontId="57" fillId="0" borderId="0" xfId="0" applyFont="1" applyAlignment="1">
      <alignment horizontal="center" vertical="top"/>
    </xf>
    <xf numFmtId="0" fontId="57" fillId="0" borderId="7" xfId="0" applyFont="1" applyBorder="1" applyAlignment="1">
      <alignment horizontal="center" vertical="top"/>
    </xf>
    <xf numFmtId="0" fontId="46" fillId="0" borderId="6" xfId="0" applyFont="1" applyBorder="1" applyAlignment="1">
      <alignment horizontal="left" vertical="top"/>
    </xf>
    <xf numFmtId="0" fontId="46" fillId="0" borderId="7" xfId="0" applyFont="1" applyBorder="1" applyAlignment="1">
      <alignment horizontal="left" vertical="top"/>
    </xf>
    <xf numFmtId="0" fontId="46" fillId="0" borderId="6" xfId="0" applyFont="1" applyBorder="1" applyAlignment="1">
      <alignment horizontal="center" vertical="top"/>
    </xf>
    <xf numFmtId="0" fontId="46" fillId="0" borderId="0" xfId="0" applyFont="1" applyAlignment="1">
      <alignment horizontal="center" vertical="top"/>
    </xf>
    <xf numFmtId="0" fontId="46" fillId="0" borderId="7" xfId="0" applyFont="1" applyBorder="1" applyAlignment="1">
      <alignment horizontal="center" vertical="top"/>
    </xf>
    <xf numFmtId="0" fontId="46" fillId="0" borderId="33" xfId="0" applyFont="1" applyBorder="1" applyAlignment="1">
      <alignment horizontal="left" vertical="top"/>
    </xf>
    <xf numFmtId="0" fontId="46" fillId="0" borderId="34" xfId="0" applyFont="1" applyBorder="1" applyAlignment="1">
      <alignment horizontal="left" vertical="top"/>
    </xf>
    <xf numFmtId="0" fontId="46" fillId="0" borderId="35" xfId="0" applyFont="1" applyBorder="1" applyAlignment="1">
      <alignment horizontal="left" vertical="top" wrapText="1"/>
    </xf>
    <xf numFmtId="0" fontId="57" fillId="0" borderId="18" xfId="0" applyFont="1" applyBorder="1" applyAlignment="1">
      <alignment horizontal="center" vertical="top" wrapText="1"/>
    </xf>
    <xf numFmtId="0" fontId="57" fillId="0" borderId="19" xfId="0" applyFont="1" applyBorder="1" applyAlignment="1">
      <alignment horizontal="center" vertical="top" wrapText="1"/>
    </xf>
    <xf numFmtId="0" fontId="57" fillId="0" borderId="20" xfId="0" applyFont="1" applyBorder="1" applyAlignment="1">
      <alignment horizontal="center" vertical="top" wrapText="1"/>
    </xf>
    <xf numFmtId="0" fontId="57" fillId="0" borderId="32" xfId="0" applyFont="1" applyBorder="1" applyAlignment="1">
      <alignment horizontal="center" vertical="top" wrapText="1"/>
    </xf>
    <xf numFmtId="164" fontId="58" fillId="0" borderId="35" xfId="0" applyNumberFormat="1" applyFont="1" applyBorder="1" applyAlignment="1">
      <alignment horizontal="left" vertical="top" wrapText="1"/>
    </xf>
    <xf numFmtId="0" fontId="46" fillId="0" borderId="18" xfId="0" applyFont="1" applyBorder="1" applyAlignment="1">
      <alignment horizontal="left" vertical="top" wrapText="1"/>
    </xf>
    <xf numFmtId="0" fontId="46" fillId="0" borderId="19" xfId="0" applyFont="1" applyBorder="1" applyAlignment="1">
      <alignment horizontal="left" vertical="top" wrapText="1"/>
    </xf>
    <xf numFmtId="0" fontId="46" fillId="0" borderId="20" xfId="0" applyFont="1" applyBorder="1" applyAlignment="1">
      <alignment horizontal="left" vertical="top" wrapText="1"/>
    </xf>
    <xf numFmtId="0" fontId="46" fillId="0" borderId="18" xfId="0" applyFont="1" applyBorder="1" applyAlignment="1">
      <alignment horizontal="center" vertical="top" wrapText="1"/>
    </xf>
    <xf numFmtId="0" fontId="46" fillId="0" borderId="20" xfId="0" applyFont="1" applyBorder="1" applyAlignment="1">
      <alignment horizontal="center" vertical="top" wrapText="1"/>
    </xf>
    <xf numFmtId="0" fontId="46" fillId="0" borderId="32" xfId="0" applyFont="1" applyBorder="1" applyAlignment="1">
      <alignment horizontal="center" vertical="top" wrapText="1"/>
    </xf>
    <xf numFmtId="0" fontId="46" fillId="0" borderId="36" xfId="0" applyFont="1" applyBorder="1" applyAlignment="1">
      <alignment horizontal="center" vertical="top"/>
    </xf>
    <xf numFmtId="0" fontId="46" fillId="0" borderId="21" xfId="0" applyFont="1" applyBorder="1" applyAlignment="1">
      <alignment horizontal="center" vertical="top"/>
    </xf>
    <xf numFmtId="0" fontId="46" fillId="0" borderId="37" xfId="0" applyFont="1" applyBorder="1" applyAlignment="1">
      <alignment horizontal="center" vertical="top"/>
    </xf>
    <xf numFmtId="0" fontId="46" fillId="0" borderId="8" xfId="0" applyFont="1" applyBorder="1" applyAlignment="1">
      <alignment horizontal="justify" vertical="top"/>
    </xf>
    <xf numFmtId="0" fontId="46" fillId="0" borderId="15" xfId="0" applyFont="1" applyBorder="1" applyAlignment="1">
      <alignment horizontal="justify" vertical="top"/>
    </xf>
    <xf numFmtId="0" fontId="46" fillId="0" borderId="10" xfId="0" applyFont="1" applyBorder="1" applyAlignment="1">
      <alignment horizontal="justify" vertical="top"/>
    </xf>
    <xf numFmtId="0" fontId="46" fillId="0" borderId="0" xfId="0" applyFont="1" applyAlignment="1">
      <alignment horizontal="left" vertical="top"/>
    </xf>
  </cellXfs>
  <cellStyles count="978">
    <cellStyle name="20% - Accent1" xfId="27" builtinId="30" customBuiltin="1"/>
    <cellStyle name="20% - Accent1 10" xfId="705"/>
    <cellStyle name="20% - Accent1 10 2" xfId="869"/>
    <cellStyle name="20% - Accent1 11" xfId="728"/>
    <cellStyle name="20% - Accent1 11 2" xfId="892"/>
    <cellStyle name="20% - Accent1 12" xfId="734"/>
    <cellStyle name="20% - Accent1 12 2" xfId="898"/>
    <cellStyle name="20% - Accent1 13" xfId="752"/>
    <cellStyle name="20% - Accent1 14" xfId="930"/>
    <cellStyle name="20% - Accent1 15" xfId="937"/>
    <cellStyle name="20% - Accent1 16" xfId="936"/>
    <cellStyle name="20% - Accent1 17" xfId="940"/>
    <cellStyle name="20% - Accent1 18" xfId="590"/>
    <cellStyle name="20% - Accent1 2" xfId="59"/>
    <cellStyle name="20% - Accent1 2 2" xfId="149"/>
    <cellStyle name="20% - Accent1 2 2 2" xfId="435"/>
    <cellStyle name="20% - Accent1 2 2 3" xfId="770"/>
    <cellStyle name="20% - Accent1 2 3" xfId="274"/>
    <cellStyle name="20% - Accent1 2 3 2" xfId="518"/>
    <cellStyle name="20% - Accent1 2 4" xfId="351"/>
    <cellStyle name="20% - Accent1 2 5" xfId="606"/>
    <cellStyle name="20% - Accent1 3" xfId="61"/>
    <cellStyle name="20% - Accent1 3 2" xfId="151"/>
    <cellStyle name="20% - Accent1 3 2 2" xfId="437"/>
    <cellStyle name="20% - Accent1 3 2 3" xfId="776"/>
    <cellStyle name="20% - Accent1 3 3" xfId="276"/>
    <cellStyle name="20% - Accent1 3 3 2" xfId="520"/>
    <cellStyle name="20% - Accent1 3 4" xfId="353"/>
    <cellStyle name="20% - Accent1 3 5" xfId="612"/>
    <cellStyle name="20% - Accent1 4" xfId="98"/>
    <cellStyle name="20% - Accent1 4 2" xfId="186"/>
    <cellStyle name="20% - Accent1 4 2 2" xfId="471"/>
    <cellStyle name="20% - Accent1 4 2 3" xfId="800"/>
    <cellStyle name="20% - Accent1 4 3" xfId="310"/>
    <cellStyle name="20% - Accent1 4 3 2" xfId="553"/>
    <cellStyle name="20% - Accent1 4 4" xfId="387"/>
    <cellStyle name="20% - Accent1 4 5" xfId="636"/>
    <cellStyle name="20% - Accent1 5" xfId="115"/>
    <cellStyle name="20% - Accent1 5 2" xfId="404"/>
    <cellStyle name="20% - Accent1 5 2 2" xfId="807"/>
    <cellStyle name="20% - Accent1 5 3" xfId="643"/>
    <cellStyle name="20% - Accent1 6" xfId="111"/>
    <cellStyle name="20% - Accent1 6 2" xfId="400"/>
    <cellStyle name="20% - Accent1 6 2 2" xfId="806"/>
    <cellStyle name="20% - Accent1 6 3" xfId="642"/>
    <cellStyle name="20% - Accent1 7" xfId="325"/>
    <cellStyle name="20% - Accent1 7 2" xfId="837"/>
    <cellStyle name="20% - Accent1 7 3" xfId="673"/>
    <cellStyle name="20% - Accent1 8" xfId="687"/>
    <cellStyle name="20% - Accent1 8 2" xfId="851"/>
    <cellStyle name="20% - Accent1 9" xfId="693"/>
    <cellStyle name="20% - Accent1 9 2" xfId="857"/>
    <cellStyle name="20% - Accent2" xfId="31" builtinId="34" customBuiltin="1"/>
    <cellStyle name="20% - Accent2 10" xfId="710"/>
    <cellStyle name="20% - Accent2 10 2" xfId="874"/>
    <cellStyle name="20% - Accent2 11" xfId="732"/>
    <cellStyle name="20% - Accent2 11 2" xfId="896"/>
    <cellStyle name="20% - Accent2 12" xfId="742"/>
    <cellStyle name="20% - Accent2 12 2" xfId="906"/>
    <cellStyle name="20% - Accent2 13" xfId="754"/>
    <cellStyle name="20% - Accent2 14" xfId="934"/>
    <cellStyle name="20% - Accent2 15" xfId="947"/>
    <cellStyle name="20% - Accent2 16" xfId="957"/>
    <cellStyle name="20% - Accent2 17" xfId="967"/>
    <cellStyle name="20% - Accent2 18" xfId="592"/>
    <cellStyle name="20% - Accent2 2" xfId="62"/>
    <cellStyle name="20% - Accent2 2 2" xfId="152"/>
    <cellStyle name="20% - Accent2 2 2 2" xfId="438"/>
    <cellStyle name="20% - Accent2 2 2 3" xfId="774"/>
    <cellStyle name="20% - Accent2 2 3" xfId="277"/>
    <cellStyle name="20% - Accent2 2 3 2" xfId="521"/>
    <cellStyle name="20% - Accent2 2 4" xfId="354"/>
    <cellStyle name="20% - Accent2 2 5" xfId="610"/>
    <cellStyle name="20% - Accent2 3" xfId="69"/>
    <cellStyle name="20% - Accent2 3 2" xfId="159"/>
    <cellStyle name="20% - Accent2 3 2 2" xfId="445"/>
    <cellStyle name="20% - Accent2 3 2 3" xfId="784"/>
    <cellStyle name="20% - Accent2 3 3" xfId="284"/>
    <cellStyle name="20% - Accent2 3 3 2" xfId="528"/>
    <cellStyle name="20% - Accent2 3 4" xfId="361"/>
    <cellStyle name="20% - Accent2 3 5" xfId="620"/>
    <cellStyle name="20% - Accent2 4" xfId="100"/>
    <cellStyle name="20% - Accent2 4 2" xfId="188"/>
    <cellStyle name="20% - Accent2 4 2 2" xfId="473"/>
    <cellStyle name="20% - Accent2 4 2 3" xfId="804"/>
    <cellStyle name="20% - Accent2 4 3" xfId="312"/>
    <cellStyle name="20% - Accent2 4 3 2" xfId="555"/>
    <cellStyle name="20% - Accent2 4 4" xfId="389"/>
    <cellStyle name="20% - Accent2 4 5" xfId="640"/>
    <cellStyle name="20% - Accent2 5" xfId="119"/>
    <cellStyle name="20% - Accent2 5 2" xfId="408"/>
    <cellStyle name="20% - Accent2 5 2 2" xfId="815"/>
    <cellStyle name="20% - Accent2 5 3" xfId="651"/>
    <cellStyle name="20% - Accent2 6" xfId="112"/>
    <cellStyle name="20% - Accent2 6 2" xfId="401"/>
    <cellStyle name="20% - Accent2 6 2 2" xfId="825"/>
    <cellStyle name="20% - Accent2 6 3" xfId="661"/>
    <cellStyle name="20% - Accent2 7" xfId="327"/>
    <cellStyle name="20% - Accent2 7 2" xfId="839"/>
    <cellStyle name="20% - Accent2 7 3" xfId="675"/>
    <cellStyle name="20% - Accent2 8" xfId="691"/>
    <cellStyle name="20% - Accent2 8 2" xfId="855"/>
    <cellStyle name="20% - Accent2 9" xfId="702"/>
    <cellStyle name="20% - Accent2 9 2" xfId="866"/>
    <cellStyle name="20% - Accent3" xfId="35" builtinId="38" customBuiltin="1"/>
    <cellStyle name="20% - Accent3 10" xfId="716"/>
    <cellStyle name="20% - Accent3 10 2" xfId="880"/>
    <cellStyle name="20% - Accent3 11" xfId="735"/>
    <cellStyle name="20% - Accent3 11 2" xfId="899"/>
    <cellStyle name="20% - Accent3 12" xfId="730"/>
    <cellStyle name="20% - Accent3 12 2" xfId="894"/>
    <cellStyle name="20% - Accent3 13" xfId="756"/>
    <cellStyle name="20% - Accent3 14" xfId="938"/>
    <cellStyle name="20% - Accent3 15" xfId="932"/>
    <cellStyle name="20% - Accent3 16" xfId="929"/>
    <cellStyle name="20% - Accent3 17" xfId="941"/>
    <cellStyle name="20% - Accent3 18" xfId="594"/>
    <cellStyle name="20% - Accent3 2" xfId="64"/>
    <cellStyle name="20% - Accent3 2 2" xfId="154"/>
    <cellStyle name="20% - Accent3 2 2 2" xfId="440"/>
    <cellStyle name="20% - Accent3 2 2 3" xfId="777"/>
    <cellStyle name="20% - Accent3 2 3" xfId="279"/>
    <cellStyle name="20% - Accent3 2 3 2" xfId="523"/>
    <cellStyle name="20% - Accent3 2 4" xfId="356"/>
    <cellStyle name="20% - Accent3 2 5" xfId="613"/>
    <cellStyle name="20% - Accent3 3" xfId="74"/>
    <cellStyle name="20% - Accent3 3 2" xfId="164"/>
    <cellStyle name="20% - Accent3 3 2 2" xfId="450"/>
    <cellStyle name="20% - Accent3 3 2 3" xfId="772"/>
    <cellStyle name="20% - Accent3 3 3" xfId="289"/>
    <cellStyle name="20% - Accent3 3 3 2" xfId="533"/>
    <cellStyle name="20% - Accent3 3 4" xfId="366"/>
    <cellStyle name="20% - Accent3 3 5" xfId="608"/>
    <cellStyle name="20% - Accent3 4" xfId="102"/>
    <cellStyle name="20% - Accent3 4 2" xfId="190"/>
    <cellStyle name="20% - Accent3 4 2 2" xfId="475"/>
    <cellStyle name="20% - Accent3 4 2 3" xfId="808"/>
    <cellStyle name="20% - Accent3 4 3" xfId="314"/>
    <cellStyle name="20% - Accent3 4 3 2" xfId="557"/>
    <cellStyle name="20% - Accent3 4 4" xfId="391"/>
    <cellStyle name="20% - Accent3 4 5" xfId="644"/>
    <cellStyle name="20% - Accent3 5" xfId="122"/>
    <cellStyle name="20% - Accent3 5 2" xfId="411"/>
    <cellStyle name="20% - Accent3 5 2 2" xfId="802"/>
    <cellStyle name="20% - Accent3 5 3" xfId="638"/>
    <cellStyle name="20% - Accent3 6" xfId="121"/>
    <cellStyle name="20% - Accent3 6 2" xfId="410"/>
    <cellStyle name="20% - Accent3 6 2 2" xfId="799"/>
    <cellStyle name="20% - Accent3 6 3" xfId="635"/>
    <cellStyle name="20% - Accent3 7" xfId="329"/>
    <cellStyle name="20% - Accent3 7 2" xfId="841"/>
    <cellStyle name="20% - Accent3 7 3" xfId="677"/>
    <cellStyle name="20% - Accent3 8" xfId="694"/>
    <cellStyle name="20% - Accent3 8 2" xfId="858"/>
    <cellStyle name="20% - Accent3 9" xfId="689"/>
    <cellStyle name="20% - Accent3 9 2" xfId="853"/>
    <cellStyle name="20% - Accent4" xfId="39" builtinId="42" customBuiltin="1"/>
    <cellStyle name="20% - Accent4 10" xfId="718"/>
    <cellStyle name="20% - Accent4 10 2" xfId="882"/>
    <cellStyle name="20% - Accent4 11" xfId="737"/>
    <cellStyle name="20% - Accent4 11 2" xfId="901"/>
    <cellStyle name="20% - Accent4 12" xfId="746"/>
    <cellStyle name="20% - Accent4 12 2" xfId="910"/>
    <cellStyle name="20% - Accent4 13" xfId="758"/>
    <cellStyle name="20% - Accent4 14" xfId="942"/>
    <cellStyle name="20% - Accent4 15" xfId="952"/>
    <cellStyle name="20% - Accent4 16" xfId="962"/>
    <cellStyle name="20% - Accent4 17" xfId="971"/>
    <cellStyle name="20% - Accent4 18" xfId="596"/>
    <cellStyle name="20% - Accent4 2" xfId="67"/>
    <cellStyle name="20% - Accent4 2 2" xfId="157"/>
    <cellStyle name="20% - Accent4 2 2 2" xfId="443"/>
    <cellStyle name="20% - Accent4 2 2 3" xfId="779"/>
    <cellStyle name="20% - Accent4 2 3" xfId="282"/>
    <cellStyle name="20% - Accent4 2 3 2" xfId="526"/>
    <cellStyle name="20% - Accent4 2 4" xfId="359"/>
    <cellStyle name="20% - Accent4 2 5" xfId="615"/>
    <cellStyle name="20% - Accent4 3" xfId="76"/>
    <cellStyle name="20% - Accent4 3 2" xfId="166"/>
    <cellStyle name="20% - Accent4 3 2 2" xfId="452"/>
    <cellStyle name="20% - Accent4 3 2 3" xfId="788"/>
    <cellStyle name="20% - Accent4 3 3" xfId="291"/>
    <cellStyle name="20% - Accent4 3 3 2" xfId="535"/>
    <cellStyle name="20% - Accent4 3 4" xfId="368"/>
    <cellStyle name="20% - Accent4 3 5" xfId="624"/>
    <cellStyle name="20% - Accent4 4" xfId="104"/>
    <cellStyle name="20% - Accent4 4 2" xfId="192"/>
    <cellStyle name="20% - Accent4 4 2 2" xfId="477"/>
    <cellStyle name="20% - Accent4 4 2 3" xfId="810"/>
    <cellStyle name="20% - Accent4 4 3" xfId="316"/>
    <cellStyle name="20% - Accent4 4 3 2" xfId="559"/>
    <cellStyle name="20% - Accent4 4 4" xfId="393"/>
    <cellStyle name="20% - Accent4 4 5" xfId="646"/>
    <cellStyle name="20% - Accent4 5" xfId="124"/>
    <cellStyle name="20% - Accent4 5 2" xfId="413"/>
    <cellStyle name="20% - Accent4 5 2 2" xfId="820"/>
    <cellStyle name="20% - Accent4 5 3" xfId="656"/>
    <cellStyle name="20% - Accent4 6" xfId="129"/>
    <cellStyle name="20% - Accent4 6 2" xfId="418"/>
    <cellStyle name="20% - Accent4 6 2 2" xfId="829"/>
    <cellStyle name="20% - Accent4 6 3" xfId="665"/>
    <cellStyle name="20% - Accent4 7" xfId="331"/>
    <cellStyle name="20% - Accent4 7 2" xfId="843"/>
    <cellStyle name="20% - Accent4 7 3" xfId="679"/>
    <cellStyle name="20% - Accent4 8" xfId="697"/>
    <cellStyle name="20% - Accent4 8 2" xfId="861"/>
    <cellStyle name="20% - Accent4 9" xfId="708"/>
    <cellStyle name="20% - Accent4 9 2" xfId="872"/>
    <cellStyle name="20% - Accent5" xfId="43" builtinId="46" customBuiltin="1"/>
    <cellStyle name="20% - Accent5 10" xfId="720"/>
    <cellStyle name="20% - Accent5 10 2" xfId="884"/>
    <cellStyle name="20% - Accent5 11" xfId="740"/>
    <cellStyle name="20% - Accent5 11 2" xfId="904"/>
    <cellStyle name="20% - Accent5 12" xfId="748"/>
    <cellStyle name="20% - Accent5 12 2" xfId="912"/>
    <cellStyle name="20% - Accent5 13" xfId="760"/>
    <cellStyle name="20% - Accent5 14" xfId="945"/>
    <cellStyle name="20% - Accent5 15" xfId="955"/>
    <cellStyle name="20% - Accent5 16" xfId="965"/>
    <cellStyle name="20% - Accent5 17" xfId="973"/>
    <cellStyle name="20% - Accent5 18" xfId="598"/>
    <cellStyle name="20% - Accent5 2" xfId="70"/>
    <cellStyle name="20% - Accent5 2 2" xfId="160"/>
    <cellStyle name="20% - Accent5 2 2 2" xfId="446"/>
    <cellStyle name="20% - Accent5 2 2 3" xfId="782"/>
    <cellStyle name="20% - Accent5 2 3" xfId="285"/>
    <cellStyle name="20% - Accent5 2 3 2" xfId="529"/>
    <cellStyle name="20% - Accent5 2 4" xfId="362"/>
    <cellStyle name="20% - Accent5 2 5" xfId="618"/>
    <cellStyle name="20% - Accent5 3" xfId="78"/>
    <cellStyle name="20% - Accent5 3 2" xfId="168"/>
    <cellStyle name="20% - Accent5 3 2 2" xfId="454"/>
    <cellStyle name="20% - Accent5 3 2 3" xfId="790"/>
    <cellStyle name="20% - Accent5 3 3" xfId="293"/>
    <cellStyle name="20% - Accent5 3 3 2" xfId="537"/>
    <cellStyle name="20% - Accent5 3 4" xfId="370"/>
    <cellStyle name="20% - Accent5 3 5" xfId="626"/>
    <cellStyle name="20% - Accent5 4" xfId="106"/>
    <cellStyle name="20% - Accent5 4 2" xfId="194"/>
    <cellStyle name="20% - Accent5 4 2 2" xfId="479"/>
    <cellStyle name="20% - Accent5 4 2 3" xfId="813"/>
    <cellStyle name="20% - Accent5 4 3" xfId="318"/>
    <cellStyle name="20% - Accent5 4 3 2" xfId="561"/>
    <cellStyle name="20% - Accent5 4 4" xfId="395"/>
    <cellStyle name="20% - Accent5 4 5" xfId="649"/>
    <cellStyle name="20% - Accent5 5" xfId="127"/>
    <cellStyle name="20% - Accent5 5 2" xfId="416"/>
    <cellStyle name="20% - Accent5 5 2 2" xfId="823"/>
    <cellStyle name="20% - Accent5 5 3" xfId="659"/>
    <cellStyle name="20% - Accent5 6" xfId="117"/>
    <cellStyle name="20% - Accent5 6 2" xfId="406"/>
    <cellStyle name="20% - Accent5 6 2 2" xfId="831"/>
    <cellStyle name="20% - Accent5 6 3" xfId="667"/>
    <cellStyle name="20% - Accent5 7" xfId="333"/>
    <cellStyle name="20% - Accent5 7 2" xfId="845"/>
    <cellStyle name="20% - Accent5 7 3" xfId="681"/>
    <cellStyle name="20% - Accent5 8" xfId="700"/>
    <cellStyle name="20% - Accent5 8 2" xfId="864"/>
    <cellStyle name="20% - Accent5 9" xfId="711"/>
    <cellStyle name="20% - Accent5 9 2" xfId="875"/>
    <cellStyle name="20% - Accent6" xfId="47" builtinId="50" customBuiltin="1"/>
    <cellStyle name="20% - Accent6 10" xfId="722"/>
    <cellStyle name="20% - Accent6 10 2" xfId="886"/>
    <cellStyle name="20% - Accent6 11" xfId="743"/>
    <cellStyle name="20% - Accent6 11 2" xfId="907"/>
    <cellStyle name="20% - Accent6 12" xfId="750"/>
    <cellStyle name="20% - Accent6 12 2" xfId="914"/>
    <cellStyle name="20% - Accent6 13" xfId="762"/>
    <cellStyle name="20% - Accent6 14" xfId="948"/>
    <cellStyle name="20% - Accent6 15" xfId="958"/>
    <cellStyle name="20% - Accent6 16" xfId="968"/>
    <cellStyle name="20% - Accent6 17" xfId="975"/>
    <cellStyle name="20% - Accent6 18" xfId="600"/>
    <cellStyle name="20% - Accent6 2" xfId="72"/>
    <cellStyle name="20% - Accent6 2 2" xfId="162"/>
    <cellStyle name="20% - Accent6 2 2 2" xfId="448"/>
    <cellStyle name="20% - Accent6 2 2 3" xfId="785"/>
    <cellStyle name="20% - Accent6 2 3" xfId="287"/>
    <cellStyle name="20% - Accent6 2 3 2" xfId="531"/>
    <cellStyle name="20% - Accent6 2 4" xfId="364"/>
    <cellStyle name="20% - Accent6 2 5" xfId="621"/>
    <cellStyle name="20% - Accent6 3" xfId="80"/>
    <cellStyle name="20% - Accent6 3 2" xfId="170"/>
    <cellStyle name="20% - Accent6 3 2 2" xfId="456"/>
    <cellStyle name="20% - Accent6 3 2 3" xfId="792"/>
    <cellStyle name="20% - Accent6 3 3" xfId="295"/>
    <cellStyle name="20% - Accent6 3 3 2" xfId="539"/>
    <cellStyle name="20% - Accent6 3 4" xfId="372"/>
    <cellStyle name="20% - Accent6 3 5" xfId="628"/>
    <cellStyle name="20% - Accent6 4" xfId="108"/>
    <cellStyle name="20% - Accent6 4 2" xfId="196"/>
    <cellStyle name="20% - Accent6 4 2 2" xfId="481"/>
    <cellStyle name="20% - Accent6 4 2 3" xfId="816"/>
    <cellStyle name="20% - Accent6 4 3" xfId="320"/>
    <cellStyle name="20% - Accent6 4 3 2" xfId="563"/>
    <cellStyle name="20% - Accent6 4 4" xfId="397"/>
    <cellStyle name="20% - Accent6 4 5" xfId="652"/>
    <cellStyle name="20% - Accent6 5" xfId="131"/>
    <cellStyle name="20% - Accent6 5 2" xfId="420"/>
    <cellStyle name="20% - Accent6 5 2 2" xfId="826"/>
    <cellStyle name="20% - Accent6 5 3" xfId="662"/>
    <cellStyle name="20% - Accent6 6" xfId="256"/>
    <cellStyle name="20% - Accent6 6 2" xfId="503"/>
    <cellStyle name="20% - Accent6 6 2 2" xfId="833"/>
    <cellStyle name="20% - Accent6 6 3" xfId="669"/>
    <cellStyle name="20% - Accent6 7" xfId="335"/>
    <cellStyle name="20% - Accent6 7 2" xfId="847"/>
    <cellStyle name="20% - Accent6 7 3" xfId="683"/>
    <cellStyle name="20% - Accent6 8" xfId="703"/>
    <cellStyle name="20% - Accent6 8 2" xfId="867"/>
    <cellStyle name="20% - Accent6 9" xfId="714"/>
    <cellStyle name="20% - Accent6 9 2" xfId="878"/>
    <cellStyle name="40% - Accent1" xfId="28" builtinId="31" customBuiltin="1"/>
    <cellStyle name="40% - Accent1 10" xfId="696"/>
    <cellStyle name="40% - Accent1 10 2" xfId="860"/>
    <cellStyle name="40% - Accent1 11" xfId="729"/>
    <cellStyle name="40% - Accent1 11 2" xfId="893"/>
    <cellStyle name="40% - Accent1 12" xfId="731"/>
    <cellStyle name="40% - Accent1 12 2" xfId="895"/>
    <cellStyle name="40% - Accent1 13" xfId="753"/>
    <cellStyle name="40% - Accent1 14" xfId="931"/>
    <cellStyle name="40% - Accent1 15" xfId="933"/>
    <cellStyle name="40% - Accent1 16" xfId="950"/>
    <cellStyle name="40% - Accent1 17" xfId="960"/>
    <cellStyle name="40% - Accent1 18" xfId="591"/>
    <cellStyle name="40% - Accent1 2" xfId="60"/>
    <cellStyle name="40% - Accent1 2 2" xfId="150"/>
    <cellStyle name="40% - Accent1 2 2 2" xfId="436"/>
    <cellStyle name="40% - Accent1 2 2 3" xfId="771"/>
    <cellStyle name="40% - Accent1 2 3" xfId="275"/>
    <cellStyle name="40% - Accent1 2 3 2" xfId="519"/>
    <cellStyle name="40% - Accent1 2 4" xfId="352"/>
    <cellStyle name="40% - Accent1 2 5" xfId="607"/>
    <cellStyle name="40% - Accent1 3" xfId="58"/>
    <cellStyle name="40% - Accent1 3 2" xfId="148"/>
    <cellStyle name="40% - Accent1 3 2 2" xfId="434"/>
    <cellStyle name="40% - Accent1 3 2 3" xfId="773"/>
    <cellStyle name="40% - Accent1 3 3" xfId="273"/>
    <cellStyle name="40% - Accent1 3 3 2" xfId="517"/>
    <cellStyle name="40% - Accent1 3 4" xfId="350"/>
    <cellStyle name="40% - Accent1 3 5" xfId="609"/>
    <cellStyle name="40% - Accent1 4" xfId="99"/>
    <cellStyle name="40% - Accent1 4 2" xfId="187"/>
    <cellStyle name="40% - Accent1 4 2 2" xfId="472"/>
    <cellStyle name="40% - Accent1 4 2 3" xfId="801"/>
    <cellStyle name="40% - Accent1 4 3" xfId="311"/>
    <cellStyle name="40% - Accent1 4 3 2" xfId="554"/>
    <cellStyle name="40% - Accent1 4 4" xfId="388"/>
    <cellStyle name="40% - Accent1 4 5" xfId="637"/>
    <cellStyle name="40% - Accent1 5" xfId="116"/>
    <cellStyle name="40% - Accent1 5 2" xfId="405"/>
    <cellStyle name="40% - Accent1 5 2 2" xfId="803"/>
    <cellStyle name="40% - Accent1 5 3" xfId="639"/>
    <cellStyle name="40% - Accent1 6" xfId="114"/>
    <cellStyle name="40% - Accent1 6 2" xfId="403"/>
    <cellStyle name="40% - Accent1 6 2 2" xfId="818"/>
    <cellStyle name="40% - Accent1 6 3" xfId="654"/>
    <cellStyle name="40% - Accent1 7" xfId="326"/>
    <cellStyle name="40% - Accent1 7 2" xfId="838"/>
    <cellStyle name="40% - Accent1 7 3" xfId="674"/>
    <cellStyle name="40% - Accent1 8" xfId="688"/>
    <cellStyle name="40% - Accent1 8 2" xfId="852"/>
    <cellStyle name="40% - Accent1 9" xfId="690"/>
    <cellStyle name="40% - Accent1 9 2" xfId="854"/>
    <cellStyle name="40% - Accent2" xfId="32" builtinId="35" customBuiltin="1"/>
    <cellStyle name="40% - Accent2 10" xfId="707"/>
    <cellStyle name="40% - Accent2 10 2" xfId="871"/>
    <cellStyle name="40% - Accent2 11" xfId="733"/>
    <cellStyle name="40% - Accent2 11 2" xfId="897"/>
    <cellStyle name="40% - Accent2 12" xfId="739"/>
    <cellStyle name="40% - Accent2 12 2" xfId="903"/>
    <cellStyle name="40% - Accent2 13" xfId="755"/>
    <cellStyle name="40% - Accent2 14" xfId="935"/>
    <cellStyle name="40% - Accent2 15" xfId="944"/>
    <cellStyle name="40% - Accent2 16" xfId="954"/>
    <cellStyle name="40% - Accent2 17" xfId="964"/>
    <cellStyle name="40% - Accent2 18" xfId="593"/>
    <cellStyle name="40% - Accent2 2" xfId="63"/>
    <cellStyle name="40% - Accent2 2 2" xfId="153"/>
    <cellStyle name="40% - Accent2 2 2 2" xfId="439"/>
    <cellStyle name="40% - Accent2 2 2 3" xfId="775"/>
    <cellStyle name="40% - Accent2 2 3" xfId="278"/>
    <cellStyle name="40% - Accent2 2 3 2" xfId="522"/>
    <cellStyle name="40% - Accent2 2 4" xfId="355"/>
    <cellStyle name="40% - Accent2 2 5" xfId="611"/>
    <cellStyle name="40% - Accent2 3" xfId="66"/>
    <cellStyle name="40% - Accent2 3 2" xfId="156"/>
    <cellStyle name="40% - Accent2 3 2 2" xfId="442"/>
    <cellStyle name="40% - Accent2 3 2 3" xfId="781"/>
    <cellStyle name="40% - Accent2 3 3" xfId="281"/>
    <cellStyle name="40% - Accent2 3 3 2" xfId="525"/>
    <cellStyle name="40% - Accent2 3 4" xfId="358"/>
    <cellStyle name="40% - Accent2 3 5" xfId="617"/>
    <cellStyle name="40% - Accent2 4" xfId="101"/>
    <cellStyle name="40% - Accent2 4 2" xfId="189"/>
    <cellStyle name="40% - Accent2 4 2 2" xfId="474"/>
    <cellStyle name="40% - Accent2 4 2 3" xfId="805"/>
    <cellStyle name="40% - Accent2 4 3" xfId="313"/>
    <cellStyle name="40% - Accent2 4 3 2" xfId="556"/>
    <cellStyle name="40% - Accent2 4 4" xfId="390"/>
    <cellStyle name="40% - Accent2 4 5" xfId="641"/>
    <cellStyle name="40% - Accent2 5" xfId="120"/>
    <cellStyle name="40% - Accent2 5 2" xfId="409"/>
    <cellStyle name="40% - Accent2 5 2 2" xfId="812"/>
    <cellStyle name="40% - Accent2 5 3" xfId="648"/>
    <cellStyle name="40% - Accent2 6" xfId="130"/>
    <cellStyle name="40% - Accent2 6 2" xfId="419"/>
    <cellStyle name="40% - Accent2 6 2 2" xfId="822"/>
    <cellStyle name="40% - Accent2 6 3" xfId="658"/>
    <cellStyle name="40% - Accent2 7" xfId="328"/>
    <cellStyle name="40% - Accent2 7 2" xfId="840"/>
    <cellStyle name="40% - Accent2 7 3" xfId="676"/>
    <cellStyle name="40% - Accent2 8" xfId="692"/>
    <cellStyle name="40% - Accent2 8 2" xfId="856"/>
    <cellStyle name="40% - Accent2 9" xfId="699"/>
    <cellStyle name="40% - Accent2 9 2" xfId="863"/>
    <cellStyle name="40% - Accent3" xfId="36" builtinId="39" customBuiltin="1"/>
    <cellStyle name="40% - Accent3 10" xfId="717"/>
    <cellStyle name="40% - Accent3 10 2" xfId="881"/>
    <cellStyle name="40% - Accent3 11" xfId="736"/>
    <cellStyle name="40% - Accent3 11 2" xfId="900"/>
    <cellStyle name="40% - Accent3 12" xfId="745"/>
    <cellStyle name="40% - Accent3 12 2" xfId="909"/>
    <cellStyle name="40% - Accent3 13" xfId="757"/>
    <cellStyle name="40% - Accent3 14" xfId="939"/>
    <cellStyle name="40% - Accent3 15" xfId="951"/>
    <cellStyle name="40% - Accent3 16" xfId="961"/>
    <cellStyle name="40% - Accent3 17" xfId="970"/>
    <cellStyle name="40% - Accent3 18" xfId="595"/>
    <cellStyle name="40% - Accent3 2" xfId="65"/>
    <cellStyle name="40% - Accent3 2 2" xfId="155"/>
    <cellStyle name="40% - Accent3 2 2 2" xfId="441"/>
    <cellStyle name="40% - Accent3 2 2 3" xfId="778"/>
    <cellStyle name="40% - Accent3 2 3" xfId="280"/>
    <cellStyle name="40% - Accent3 2 3 2" xfId="524"/>
    <cellStyle name="40% - Accent3 2 4" xfId="357"/>
    <cellStyle name="40% - Accent3 2 5" xfId="614"/>
    <cellStyle name="40% - Accent3 3" xfId="75"/>
    <cellStyle name="40% - Accent3 3 2" xfId="165"/>
    <cellStyle name="40% - Accent3 3 2 2" xfId="451"/>
    <cellStyle name="40% - Accent3 3 2 3" xfId="787"/>
    <cellStyle name="40% - Accent3 3 3" xfId="290"/>
    <cellStyle name="40% - Accent3 3 3 2" xfId="534"/>
    <cellStyle name="40% - Accent3 3 4" xfId="367"/>
    <cellStyle name="40% - Accent3 3 5" xfId="623"/>
    <cellStyle name="40% - Accent3 4" xfId="103"/>
    <cellStyle name="40% - Accent3 4 2" xfId="191"/>
    <cellStyle name="40% - Accent3 4 2 2" xfId="476"/>
    <cellStyle name="40% - Accent3 4 2 3" xfId="809"/>
    <cellStyle name="40% - Accent3 4 3" xfId="315"/>
    <cellStyle name="40% - Accent3 4 3 2" xfId="558"/>
    <cellStyle name="40% - Accent3 4 4" xfId="392"/>
    <cellStyle name="40% - Accent3 4 5" xfId="645"/>
    <cellStyle name="40% - Accent3 5" xfId="123"/>
    <cellStyle name="40% - Accent3 5 2" xfId="412"/>
    <cellStyle name="40% - Accent3 5 2 2" xfId="819"/>
    <cellStyle name="40% - Accent3 5 3" xfId="655"/>
    <cellStyle name="40% - Accent3 6" xfId="118"/>
    <cellStyle name="40% - Accent3 6 2" xfId="407"/>
    <cellStyle name="40% - Accent3 6 2 2" xfId="828"/>
    <cellStyle name="40% - Accent3 6 3" xfId="664"/>
    <cellStyle name="40% - Accent3 7" xfId="330"/>
    <cellStyle name="40% - Accent3 7 2" xfId="842"/>
    <cellStyle name="40% - Accent3 7 3" xfId="678"/>
    <cellStyle name="40% - Accent3 8" xfId="695"/>
    <cellStyle name="40% - Accent3 8 2" xfId="859"/>
    <cellStyle name="40% - Accent3 9" xfId="706"/>
    <cellStyle name="40% - Accent3 9 2" xfId="870"/>
    <cellStyle name="40% - Accent4" xfId="40" builtinId="43" customBuiltin="1"/>
    <cellStyle name="40% - Accent4 10" xfId="719"/>
    <cellStyle name="40% - Accent4 10 2" xfId="883"/>
    <cellStyle name="40% - Accent4 11" xfId="738"/>
    <cellStyle name="40% - Accent4 11 2" xfId="902"/>
    <cellStyle name="40% - Accent4 12" xfId="747"/>
    <cellStyle name="40% - Accent4 12 2" xfId="911"/>
    <cellStyle name="40% - Accent4 13" xfId="759"/>
    <cellStyle name="40% - Accent4 14" xfId="943"/>
    <cellStyle name="40% - Accent4 15" xfId="953"/>
    <cellStyle name="40% - Accent4 16" xfId="963"/>
    <cellStyle name="40% - Accent4 17" xfId="972"/>
    <cellStyle name="40% - Accent4 18" xfId="597"/>
    <cellStyle name="40% - Accent4 2" xfId="68"/>
    <cellStyle name="40% - Accent4 2 2" xfId="158"/>
    <cellStyle name="40% - Accent4 2 2 2" xfId="444"/>
    <cellStyle name="40% - Accent4 2 2 3" xfId="780"/>
    <cellStyle name="40% - Accent4 2 3" xfId="283"/>
    <cellStyle name="40% - Accent4 2 3 2" xfId="527"/>
    <cellStyle name="40% - Accent4 2 4" xfId="360"/>
    <cellStyle name="40% - Accent4 2 5" xfId="616"/>
    <cellStyle name="40% - Accent4 3" xfId="77"/>
    <cellStyle name="40% - Accent4 3 2" xfId="167"/>
    <cellStyle name="40% - Accent4 3 2 2" xfId="453"/>
    <cellStyle name="40% - Accent4 3 2 3" xfId="789"/>
    <cellStyle name="40% - Accent4 3 3" xfId="292"/>
    <cellStyle name="40% - Accent4 3 3 2" xfId="536"/>
    <cellStyle name="40% - Accent4 3 4" xfId="369"/>
    <cellStyle name="40% - Accent4 3 5" xfId="625"/>
    <cellStyle name="40% - Accent4 4" xfId="105"/>
    <cellStyle name="40% - Accent4 4 2" xfId="193"/>
    <cellStyle name="40% - Accent4 4 2 2" xfId="478"/>
    <cellStyle name="40% - Accent4 4 2 3" xfId="811"/>
    <cellStyle name="40% - Accent4 4 3" xfId="317"/>
    <cellStyle name="40% - Accent4 4 3 2" xfId="560"/>
    <cellStyle name="40% - Accent4 4 4" xfId="394"/>
    <cellStyle name="40% - Accent4 4 5" xfId="647"/>
    <cellStyle name="40% - Accent4 5" xfId="125"/>
    <cellStyle name="40% - Accent4 5 2" xfId="414"/>
    <cellStyle name="40% - Accent4 5 2 2" xfId="821"/>
    <cellStyle name="40% - Accent4 5 3" xfId="657"/>
    <cellStyle name="40% - Accent4 6" xfId="126"/>
    <cellStyle name="40% - Accent4 6 2" xfId="415"/>
    <cellStyle name="40% - Accent4 6 2 2" xfId="830"/>
    <cellStyle name="40% - Accent4 6 3" xfId="666"/>
    <cellStyle name="40% - Accent4 7" xfId="332"/>
    <cellStyle name="40% - Accent4 7 2" xfId="844"/>
    <cellStyle name="40% - Accent4 7 3" xfId="680"/>
    <cellStyle name="40% - Accent4 8" xfId="698"/>
    <cellStyle name="40% - Accent4 8 2" xfId="862"/>
    <cellStyle name="40% - Accent4 9" xfId="709"/>
    <cellStyle name="40% - Accent4 9 2" xfId="873"/>
    <cellStyle name="40% - Accent5" xfId="44" builtinId="47" customBuiltin="1"/>
    <cellStyle name="40% - Accent5 10" xfId="721"/>
    <cellStyle name="40% - Accent5 10 2" xfId="885"/>
    <cellStyle name="40% - Accent5 11" xfId="741"/>
    <cellStyle name="40% - Accent5 11 2" xfId="905"/>
    <cellStyle name="40% - Accent5 12" xfId="749"/>
    <cellStyle name="40% - Accent5 12 2" xfId="913"/>
    <cellStyle name="40% - Accent5 13" xfId="761"/>
    <cellStyle name="40% - Accent5 14" xfId="946"/>
    <cellStyle name="40% - Accent5 15" xfId="956"/>
    <cellStyle name="40% - Accent5 16" xfId="966"/>
    <cellStyle name="40% - Accent5 17" xfId="974"/>
    <cellStyle name="40% - Accent5 18" xfId="599"/>
    <cellStyle name="40% - Accent5 2" xfId="71"/>
    <cellStyle name="40% - Accent5 2 2" xfId="161"/>
    <cellStyle name="40% - Accent5 2 2 2" xfId="447"/>
    <cellStyle name="40% - Accent5 2 2 3" xfId="783"/>
    <cellStyle name="40% - Accent5 2 3" xfId="286"/>
    <cellStyle name="40% - Accent5 2 3 2" xfId="530"/>
    <cellStyle name="40% - Accent5 2 4" xfId="363"/>
    <cellStyle name="40% - Accent5 2 5" xfId="619"/>
    <cellStyle name="40% - Accent5 3" xfId="79"/>
    <cellStyle name="40% - Accent5 3 2" xfId="169"/>
    <cellStyle name="40% - Accent5 3 2 2" xfId="455"/>
    <cellStyle name="40% - Accent5 3 2 3" xfId="791"/>
    <cellStyle name="40% - Accent5 3 3" xfId="294"/>
    <cellStyle name="40% - Accent5 3 3 2" xfId="538"/>
    <cellStyle name="40% - Accent5 3 4" xfId="371"/>
    <cellStyle name="40% - Accent5 3 5" xfId="627"/>
    <cellStyle name="40% - Accent5 4" xfId="107"/>
    <cellStyle name="40% - Accent5 4 2" xfId="195"/>
    <cellStyle name="40% - Accent5 4 2 2" xfId="480"/>
    <cellStyle name="40% - Accent5 4 2 3" xfId="814"/>
    <cellStyle name="40% - Accent5 4 3" xfId="319"/>
    <cellStyle name="40% - Accent5 4 3 2" xfId="562"/>
    <cellStyle name="40% - Accent5 4 4" xfId="396"/>
    <cellStyle name="40% - Accent5 4 5" xfId="650"/>
    <cellStyle name="40% - Accent5 5" xfId="128"/>
    <cellStyle name="40% - Accent5 5 2" xfId="417"/>
    <cellStyle name="40% - Accent5 5 2 2" xfId="824"/>
    <cellStyle name="40% - Accent5 5 3" xfId="660"/>
    <cellStyle name="40% - Accent5 6" xfId="255"/>
    <cellStyle name="40% - Accent5 6 2" xfId="502"/>
    <cellStyle name="40% - Accent5 6 2 2" xfId="832"/>
    <cellStyle name="40% - Accent5 6 3" xfId="668"/>
    <cellStyle name="40% - Accent5 7" xfId="334"/>
    <cellStyle name="40% - Accent5 7 2" xfId="846"/>
    <cellStyle name="40% - Accent5 7 3" xfId="682"/>
    <cellStyle name="40% - Accent5 8" xfId="701"/>
    <cellStyle name="40% - Accent5 8 2" xfId="865"/>
    <cellStyle name="40% - Accent5 9" xfId="712"/>
    <cellStyle name="40% - Accent5 9 2" xfId="876"/>
    <cellStyle name="40% - Accent6" xfId="48" builtinId="51" customBuiltin="1"/>
    <cellStyle name="40% - Accent6 10" xfId="723"/>
    <cellStyle name="40% - Accent6 10 2" xfId="887"/>
    <cellStyle name="40% - Accent6 11" xfId="744"/>
    <cellStyle name="40% - Accent6 11 2" xfId="908"/>
    <cellStyle name="40% - Accent6 12" xfId="751"/>
    <cellStyle name="40% - Accent6 12 2" xfId="915"/>
    <cellStyle name="40% - Accent6 13" xfId="763"/>
    <cellStyle name="40% - Accent6 14" xfId="949"/>
    <cellStyle name="40% - Accent6 15" xfId="959"/>
    <cellStyle name="40% - Accent6 16" xfId="969"/>
    <cellStyle name="40% - Accent6 17" xfId="976"/>
    <cellStyle name="40% - Accent6 18" xfId="601"/>
    <cellStyle name="40% - Accent6 2" xfId="73"/>
    <cellStyle name="40% - Accent6 2 2" xfId="163"/>
    <cellStyle name="40% - Accent6 2 2 2" xfId="449"/>
    <cellStyle name="40% - Accent6 2 2 3" xfId="786"/>
    <cellStyle name="40% - Accent6 2 3" xfId="288"/>
    <cellStyle name="40% - Accent6 2 3 2" xfId="532"/>
    <cellStyle name="40% - Accent6 2 4" xfId="365"/>
    <cellStyle name="40% - Accent6 2 5" xfId="622"/>
    <cellStyle name="40% - Accent6 3" xfId="81"/>
    <cellStyle name="40% - Accent6 3 2" xfId="171"/>
    <cellStyle name="40% - Accent6 3 2 2" xfId="457"/>
    <cellStyle name="40% - Accent6 3 2 3" xfId="793"/>
    <cellStyle name="40% - Accent6 3 3" xfId="296"/>
    <cellStyle name="40% - Accent6 3 3 2" xfId="540"/>
    <cellStyle name="40% - Accent6 3 4" xfId="373"/>
    <cellStyle name="40% - Accent6 3 5" xfId="629"/>
    <cellStyle name="40% - Accent6 4" xfId="109"/>
    <cellStyle name="40% - Accent6 4 2" xfId="197"/>
    <cellStyle name="40% - Accent6 4 2 2" xfId="482"/>
    <cellStyle name="40% - Accent6 4 2 3" xfId="817"/>
    <cellStyle name="40% - Accent6 4 3" xfId="321"/>
    <cellStyle name="40% - Accent6 4 3 2" xfId="564"/>
    <cellStyle name="40% - Accent6 4 4" xfId="398"/>
    <cellStyle name="40% - Accent6 4 5" xfId="653"/>
    <cellStyle name="40% - Accent6 5" xfId="132"/>
    <cellStyle name="40% - Accent6 5 2" xfId="421"/>
    <cellStyle name="40% - Accent6 5 2 2" xfId="827"/>
    <cellStyle name="40% - Accent6 5 3" xfId="663"/>
    <cellStyle name="40% - Accent6 6" xfId="257"/>
    <cellStyle name="40% - Accent6 6 2" xfId="504"/>
    <cellStyle name="40% - Accent6 6 2 2" xfId="834"/>
    <cellStyle name="40% - Accent6 6 3" xfId="670"/>
    <cellStyle name="40% - Accent6 7" xfId="336"/>
    <cellStyle name="40% - Accent6 7 2" xfId="848"/>
    <cellStyle name="40% - Accent6 7 3" xfId="684"/>
    <cellStyle name="40% - Accent6 8" xfId="704"/>
    <cellStyle name="40% - Accent6 8 2" xfId="868"/>
    <cellStyle name="40% - Accent6 9" xfId="715"/>
    <cellStyle name="40% - Accent6 9 2" xfId="879"/>
    <cellStyle name="60% - Accent1" xfId="29" builtinId="32" customBuiltin="1"/>
    <cellStyle name="60% - Accent2" xfId="33" builtinId="36" customBuiltin="1"/>
    <cellStyle name="60% - Accent3" xfId="37" builtinId="40" customBuiltin="1"/>
    <cellStyle name="60% - Accent4" xfId="41" builtinId="44" customBuiltin="1"/>
    <cellStyle name="60% - Accent5" xfId="45" builtinId="48" customBuiltin="1"/>
    <cellStyle name="60% - Accent6" xfId="49" builtinId="52" customBuiltin="1"/>
    <cellStyle name="Accent1" xfId="26" builtinId="29" customBuiltin="1"/>
    <cellStyle name="Accent2" xfId="30" builtinId="33" customBuiltin="1"/>
    <cellStyle name="Accent3" xfId="34" builtinId="37" customBuiltin="1"/>
    <cellStyle name="Accent4" xfId="38" builtinId="41" customBuiltin="1"/>
    <cellStyle name="Accent5" xfId="42" builtinId="45" customBuiltin="1"/>
    <cellStyle name="Accent6" xfId="46" builtinId="49" customBuiltin="1"/>
    <cellStyle name="Bad" xfId="16" builtinId="27" customBuiltin="1"/>
    <cellStyle name="Calculation" xfId="20" builtinId="22" customBuiltin="1"/>
    <cellStyle name="Check Cell" xfId="22" builtinId="23" customBuiltin="1"/>
    <cellStyle name="Comma" xfId="2" builtinId="3"/>
    <cellStyle name="Explanatory Text" xfId="24" builtinId="53" customBuiltin="1"/>
    <cellStyle name="Good" xfId="15" builtinId="26" customBuiltin="1"/>
    <cellStyle name="Heading 1" xfId="11" builtinId="16" customBuiltin="1"/>
    <cellStyle name="Heading 2" xfId="12" builtinId="17" customBuiltin="1"/>
    <cellStyle name="Heading 3" xfId="13" builtinId="18" customBuiltin="1"/>
    <cellStyle name="Heading 4" xfId="14" builtinId="19" customBuiltin="1"/>
    <cellStyle name="Hyperlink 2" xfId="4"/>
    <cellStyle name="Input" xfId="18" builtinId="20" customBuiltin="1"/>
    <cellStyle name="Linked Cell" xfId="21" builtinId="24" customBuiltin="1"/>
    <cellStyle name="Neutral" xfId="17" builtinId="28" customBuiltin="1"/>
    <cellStyle name="Normal" xfId="0" builtinId="0"/>
    <cellStyle name="Normal 10" xfId="241"/>
    <cellStyle name="Normal 11" xfId="242"/>
    <cellStyle name="Normal 12" xfId="210"/>
    <cellStyle name="Normal 13" xfId="238"/>
    <cellStyle name="Normal 14" xfId="216"/>
    <cellStyle name="Normal 14 2" xfId="927"/>
    <cellStyle name="Normal 15" xfId="207"/>
    <cellStyle name="Normal 15 2" xfId="925"/>
    <cellStyle name="Normal 16" xfId="113"/>
    <cellStyle name="Normal 16 2" xfId="402"/>
    <cellStyle name="Normal 16 3" xfId="923"/>
    <cellStyle name="Normal 17" xfId="251"/>
    <cellStyle name="Normal 2" xfId="1"/>
    <cellStyle name="Normal 2 10" xfId="214"/>
    <cellStyle name="Normal 2 10 2" xfId="488"/>
    <cellStyle name="Normal 2 11" xfId="209"/>
    <cellStyle name="Normal 2 11 2" xfId="486"/>
    <cellStyle name="Normal 2 12" xfId="200"/>
    <cellStyle name="Normal 2 12 2" xfId="483"/>
    <cellStyle name="Normal 2 13" xfId="224"/>
    <cellStyle name="Normal 2 13 2" xfId="493"/>
    <cellStyle name="Normal 2 14" xfId="221"/>
    <cellStyle name="Normal 2 14 2" xfId="491"/>
    <cellStyle name="Normal 2 15" xfId="220"/>
    <cellStyle name="Normal 2 15 2" xfId="490"/>
    <cellStyle name="Normal 2 16" xfId="252"/>
    <cellStyle name="Normal 2 16 2" xfId="501"/>
    <cellStyle name="Normal 2 17" xfId="258"/>
    <cellStyle name="Normal 2 18" xfId="324"/>
    <cellStyle name="Normal 2 19" xfId="337"/>
    <cellStyle name="Normal 2 2" xfId="6"/>
    <cellStyle name="Normal 2 2 10" xfId="230"/>
    <cellStyle name="Normal 2 2 11" xfId="228"/>
    <cellStyle name="Normal 2 2 12" xfId="246"/>
    <cellStyle name="Normal 2 2 13" xfId="249"/>
    <cellStyle name="Normal 2 2 14" xfId="259"/>
    <cellStyle name="Normal 2 2 14 2" xfId="505"/>
    <cellStyle name="Normal 2 2 15" xfId="338"/>
    <cellStyle name="Normal 2 2 16" xfId="764"/>
    <cellStyle name="Normal 2 2 2" xfId="83"/>
    <cellStyle name="Normal 2 2 2 10" xfId="202"/>
    <cellStyle name="Normal 2 2 2 10 2" xfId="484"/>
    <cellStyle name="Normal 2 2 2 11" xfId="248"/>
    <cellStyle name="Normal 2 2 2 11 2" xfId="500"/>
    <cellStyle name="Normal 2 2 2 12" xfId="247"/>
    <cellStyle name="Normal 2 2 2 12 2" xfId="499"/>
    <cellStyle name="Normal 2 2 2 13" xfId="261"/>
    <cellStyle name="Normal 2 2 2 14" xfId="340"/>
    <cellStyle name="Normal 2 2 2 15" xfId="794"/>
    <cellStyle name="Normal 2 2 2 2" xfId="86"/>
    <cellStyle name="Normal 2 2 2 2 10" xfId="203"/>
    <cellStyle name="Normal 2 2 2 2 11" xfId="250"/>
    <cellStyle name="Normal 2 2 2 2 12" xfId="226"/>
    <cellStyle name="Normal 2 2 2 2 13" xfId="297"/>
    <cellStyle name="Normal 2 2 2 2 13 2" xfId="541"/>
    <cellStyle name="Normal 2 2 2 2 14" xfId="374"/>
    <cellStyle name="Normal 2 2 2 2 2" xfId="172"/>
    <cellStyle name="Normal 2 2 2 2 2 2" xfId="175"/>
    <cellStyle name="Normal 2 2 2 2 2 2 2" xfId="458"/>
    <cellStyle name="Normal 2 2 2 2 2 2 2 2" xfId="460"/>
    <cellStyle name="Normal 2 2 2 2 2 3" xfId="299"/>
    <cellStyle name="Normal 2 2 2 2 2 4" xfId="376"/>
    <cellStyle name="Normal 2 2 2 2 3" xfId="236"/>
    <cellStyle name="Normal 2 2 2 2 4" xfId="233"/>
    <cellStyle name="Normal 2 2 2 2 5" xfId="211"/>
    <cellStyle name="Normal 2 2 2 2 6" xfId="205"/>
    <cellStyle name="Normal 2 2 2 2 7" xfId="199"/>
    <cellStyle name="Normal 2 2 2 2 8" xfId="223"/>
    <cellStyle name="Normal 2 2 2 2 9" xfId="212"/>
    <cellStyle name="Normal 2 2 2 3" xfId="136"/>
    <cellStyle name="Normal 2 2 2 3 2" xfId="234"/>
    <cellStyle name="Normal 2 2 2 3 2 2" xfId="498"/>
    <cellStyle name="Normal 2 2 2 3 3" xfId="323"/>
    <cellStyle name="Normal 2 2 2 3 3 2" xfId="565"/>
    <cellStyle name="Normal 2 2 2 4" xfId="231"/>
    <cellStyle name="Normal 2 2 2 4 2" xfId="496"/>
    <cellStyle name="Normal 2 2 2 5" xfId="229"/>
    <cellStyle name="Normal 2 2 2 5 2" xfId="495"/>
    <cellStyle name="Normal 2 2 2 6" xfId="232"/>
    <cellStyle name="Normal 2 2 2 6 2" xfId="497"/>
    <cellStyle name="Normal 2 2 2 7" xfId="225"/>
    <cellStyle name="Normal 2 2 2 7 2" xfId="494"/>
    <cellStyle name="Normal 2 2 2 8" xfId="219"/>
    <cellStyle name="Normal 2 2 2 8 2" xfId="489"/>
    <cellStyle name="Normal 2 2 2 9" xfId="213"/>
    <cellStyle name="Normal 2 2 2 9 2" xfId="487"/>
    <cellStyle name="Normal 2 2 3" xfId="88"/>
    <cellStyle name="Normal 2 2 4" xfId="134"/>
    <cellStyle name="Normal 2 2 4 2" xfId="198"/>
    <cellStyle name="Normal 2 2 4 3" xfId="322"/>
    <cellStyle name="Normal 2 2 4 4" xfId="422"/>
    <cellStyle name="Normal 2 2 5" xfId="240"/>
    <cellStyle name="Normal 2 2 6" xfId="227"/>
    <cellStyle name="Normal 2 2 7" xfId="217"/>
    <cellStyle name="Normal 2 2 8" xfId="204"/>
    <cellStyle name="Normal 2 2 9" xfId="237"/>
    <cellStyle name="Normal 2 20" xfId="566"/>
    <cellStyle name="Normal 2 21" xfId="567"/>
    <cellStyle name="Normal 2 22" xfId="568"/>
    <cellStyle name="Normal 2 23" xfId="570"/>
    <cellStyle name="Normal 2 24" xfId="571"/>
    <cellStyle name="Normal 2 25" xfId="572"/>
    <cellStyle name="Normal 2 26" xfId="573"/>
    <cellStyle name="Normal 2 27" xfId="574"/>
    <cellStyle name="Normal 2 28" xfId="576"/>
    <cellStyle name="Normal 2 29" xfId="577"/>
    <cellStyle name="Normal 2 3" xfId="8"/>
    <cellStyle name="Normal 2 3 2" xfId="918"/>
    <cellStyle name="Normal 2 30" xfId="578"/>
    <cellStyle name="Normal 2 31" xfId="579"/>
    <cellStyle name="Normal 2 32" xfId="582"/>
    <cellStyle name="Normal 2 33" xfId="584"/>
    <cellStyle name="Normal 2 34" xfId="586"/>
    <cellStyle name="Normal 2 35" xfId="588"/>
    <cellStyle name="Normal 2 36" xfId="589"/>
    <cellStyle name="Normal 2 37" xfId="630"/>
    <cellStyle name="Normal 2 4" xfId="5"/>
    <cellStyle name="Normal 2 4 2" xfId="920"/>
    <cellStyle name="Normal 2 5" xfId="9"/>
    <cellStyle name="Normal 2 5 2" xfId="919"/>
    <cellStyle name="Normal 2 6" xfId="82"/>
    <cellStyle name="Normal 2 6 2" xfId="89"/>
    <cellStyle name="Normal 2 6 2 2" xfId="177"/>
    <cellStyle name="Normal 2 6 2 2 2" xfId="462"/>
    <cellStyle name="Normal 2 6 2 3" xfId="301"/>
    <cellStyle name="Normal 2 6 2 3 2" xfId="544"/>
    <cellStyle name="Normal 2 6 2 4" xfId="378"/>
    <cellStyle name="Normal 2 6 3" xfId="921"/>
    <cellStyle name="Normal 2 7" xfId="133"/>
    <cellStyle name="Normal 2 7 2" xfId="138"/>
    <cellStyle name="Normal 2 7 2 2" xfId="425"/>
    <cellStyle name="Normal 2 7 3" xfId="263"/>
    <cellStyle name="Normal 2 7 3 2" xfId="508"/>
    <cellStyle name="Normal 2 7 4" xfId="917"/>
    <cellStyle name="Normal 2 8" xfId="206"/>
    <cellStyle name="Normal 2 8 2" xfId="485"/>
    <cellStyle name="Normal 2 8 3" xfId="916"/>
    <cellStyle name="Normal 2 9" xfId="222"/>
    <cellStyle name="Normal 2 9 2" xfId="492"/>
    <cellStyle name="Normal 22" xfId="569"/>
    <cellStyle name="Normal 27" xfId="575"/>
    <cellStyle name="Normal 3" xfId="3"/>
    <cellStyle name="Normal 3 2" xfId="85"/>
    <cellStyle name="Normal 3 2 2" xfId="174"/>
    <cellStyle name="Normal 3 2 2 2" xfId="459"/>
    <cellStyle name="Normal 3 2 3" xfId="298"/>
    <cellStyle name="Normal 3 2 3 2" xfId="542"/>
    <cellStyle name="Normal 3 2 4" xfId="375"/>
    <cellStyle name="Normal 3 2 5" xfId="768"/>
    <cellStyle name="Normal 3 3" xfId="135"/>
    <cellStyle name="Normal 3 3 2" xfId="423"/>
    <cellStyle name="Normal 3 4" xfId="260"/>
    <cellStyle name="Normal 3 4 2" xfId="506"/>
    <cellStyle name="Normal 3 5" xfId="339"/>
    <cellStyle name="Normal 3 6" xfId="604"/>
    <cellStyle name="Normal 30" xfId="580"/>
    <cellStyle name="Normal 31" xfId="581"/>
    <cellStyle name="Normal 32" xfId="583"/>
    <cellStyle name="Normal 33" xfId="585"/>
    <cellStyle name="Normal 34" xfId="587"/>
    <cellStyle name="Normal 4" xfId="50"/>
    <cellStyle name="Normal 4 2" xfId="90"/>
    <cellStyle name="Normal 4 2 2" xfId="178"/>
    <cellStyle name="Normal 4 2 2 2" xfId="463"/>
    <cellStyle name="Normal 4 2 3" xfId="302"/>
    <cellStyle name="Normal 4 2 3 2" xfId="545"/>
    <cellStyle name="Normal 4 2 4" xfId="379"/>
    <cellStyle name="Normal 4 2 5" xfId="797"/>
    <cellStyle name="Normal 4 3" xfId="140"/>
    <cellStyle name="Normal 4 3 2" xfId="426"/>
    <cellStyle name="Normal 4 4" xfId="265"/>
    <cellStyle name="Normal 4 4 2" xfId="509"/>
    <cellStyle name="Normal 4 5" xfId="342"/>
    <cellStyle name="Normal 4 6" xfId="633"/>
    <cellStyle name="Normal 5" xfId="7"/>
    <cellStyle name="Normal 5 2" xfId="87"/>
    <cellStyle name="Normal 5 2 2" xfId="176"/>
    <cellStyle name="Normal 5 2 2 2" xfId="461"/>
    <cellStyle name="Normal 5 2 3" xfId="300"/>
    <cellStyle name="Normal 5 2 3 2" xfId="543"/>
    <cellStyle name="Normal 5 2 4" xfId="377"/>
    <cellStyle name="Normal 5 2 5" xfId="835"/>
    <cellStyle name="Normal 5 3" xfId="137"/>
    <cellStyle name="Normal 5 3 2" xfId="424"/>
    <cellStyle name="Normal 5 4" xfId="262"/>
    <cellStyle name="Normal 5 4 2" xfId="507"/>
    <cellStyle name="Normal 5 5" xfId="341"/>
    <cellStyle name="Normal 5 6" xfId="671"/>
    <cellStyle name="Normal 6" xfId="55"/>
    <cellStyle name="Normal 6 2" xfId="95"/>
    <cellStyle name="Normal 6 2 2" xfId="183"/>
    <cellStyle name="Normal 6 2 2 2" xfId="468"/>
    <cellStyle name="Normal 6 2 3" xfId="307"/>
    <cellStyle name="Normal 6 2 3 2" xfId="550"/>
    <cellStyle name="Normal 6 2 4" xfId="384"/>
    <cellStyle name="Normal 6 2 5" xfId="888"/>
    <cellStyle name="Normal 6 3" xfId="145"/>
    <cellStyle name="Normal 6 3 2" xfId="431"/>
    <cellStyle name="Normal 6 4" xfId="270"/>
    <cellStyle name="Normal 6 4 2" xfId="514"/>
    <cellStyle name="Normal 6 5" xfId="347"/>
    <cellStyle name="Normal 6 6" xfId="724"/>
    <cellStyle name="Normal 7" xfId="110"/>
    <cellStyle name="Normal 7 2" xfId="139"/>
    <cellStyle name="Normal 7 2 2" xfId="890"/>
    <cellStyle name="Normal 7 3" xfId="264"/>
    <cellStyle name="Normal 7 4" xfId="399"/>
    <cellStyle name="Normal 7 5" xfId="726"/>
    <cellStyle name="Normal 8" xfId="54"/>
    <cellStyle name="Normal 8 2" xfId="94"/>
    <cellStyle name="Normal 8 2 2" xfId="182"/>
    <cellStyle name="Normal 8 2 2 2" xfId="467"/>
    <cellStyle name="Normal 8 2 3" xfId="306"/>
    <cellStyle name="Normal 8 2 3 2" xfId="549"/>
    <cellStyle name="Normal 8 2 4" xfId="383"/>
    <cellStyle name="Normal 8 2 5" xfId="765"/>
    <cellStyle name="Normal 8 3" xfId="144"/>
    <cellStyle name="Normal 8 3 2" xfId="430"/>
    <cellStyle name="Normal 8 4" xfId="269"/>
    <cellStyle name="Normal 8 4 2" xfId="513"/>
    <cellStyle name="Normal 8 5" xfId="346"/>
    <cellStyle name="Normal 8 6" xfId="977"/>
    <cellStyle name="Normal 9" xfId="201"/>
    <cellStyle name="Note 10" xfId="685"/>
    <cellStyle name="Note 10 2" xfId="849"/>
    <cellStyle name="Note 11" xfId="713"/>
    <cellStyle name="Note 11 2" xfId="877"/>
    <cellStyle name="Note 12" xfId="727"/>
    <cellStyle name="Note 12 2" xfId="891"/>
    <cellStyle name="Note 13" xfId="725"/>
    <cellStyle name="Note 13 2" xfId="889"/>
    <cellStyle name="Note 14" xfId="928"/>
    <cellStyle name="Note 15" xfId="924"/>
    <cellStyle name="Note 16" xfId="922"/>
    <cellStyle name="Note 17" xfId="926"/>
    <cellStyle name="Note 2" xfId="53"/>
    <cellStyle name="Note 2 2" xfId="93"/>
    <cellStyle name="Note 2 2 2" xfId="181"/>
    <cellStyle name="Note 2 2 2 2" xfId="466"/>
    <cellStyle name="Note 2 2 3" xfId="305"/>
    <cellStyle name="Note 2 2 3 2" xfId="548"/>
    <cellStyle name="Note 2 2 4" xfId="382"/>
    <cellStyle name="Note 2 2 5" xfId="766"/>
    <cellStyle name="Note 2 3" xfId="143"/>
    <cellStyle name="Note 2 3 2" xfId="429"/>
    <cellStyle name="Note 2 4" xfId="268"/>
    <cellStyle name="Note 2 4 2" xfId="512"/>
    <cellStyle name="Note 2 5" xfId="345"/>
    <cellStyle name="Note 2 6" xfId="602"/>
    <cellStyle name="Note 3" xfId="56"/>
    <cellStyle name="Note 3 2" xfId="96"/>
    <cellStyle name="Note 3 2 2" xfId="184"/>
    <cellStyle name="Note 3 2 2 2" xfId="469"/>
    <cellStyle name="Note 3 2 3" xfId="308"/>
    <cellStyle name="Note 3 2 3 2" xfId="551"/>
    <cellStyle name="Note 3 2 4" xfId="385"/>
    <cellStyle name="Note 3 2 5" xfId="769"/>
    <cellStyle name="Note 3 3" xfId="146"/>
    <cellStyle name="Note 3 3 2" xfId="432"/>
    <cellStyle name="Note 3 4" xfId="271"/>
    <cellStyle name="Note 3 4 2" xfId="515"/>
    <cellStyle name="Note 3 5" xfId="348"/>
    <cellStyle name="Note 3 6" xfId="605"/>
    <cellStyle name="Note 4" xfId="51"/>
    <cellStyle name="Note 4 2" xfId="91"/>
    <cellStyle name="Note 4 2 2" xfId="179"/>
    <cellStyle name="Note 4 2 2 2" xfId="464"/>
    <cellStyle name="Note 4 2 3" xfId="303"/>
    <cellStyle name="Note 4 2 3 2" xfId="546"/>
    <cellStyle name="Note 4 2 4" xfId="380"/>
    <cellStyle name="Note 4 2 5" xfId="767"/>
    <cellStyle name="Note 4 3" xfId="141"/>
    <cellStyle name="Note 4 3 2" xfId="427"/>
    <cellStyle name="Note 4 4" xfId="266"/>
    <cellStyle name="Note 4 4 2" xfId="510"/>
    <cellStyle name="Note 4 5" xfId="343"/>
    <cellStyle name="Note 4 6" xfId="603"/>
    <cellStyle name="Note 5" xfId="52"/>
    <cellStyle name="Note 5 2" xfId="92"/>
    <cellStyle name="Note 5 2 2" xfId="180"/>
    <cellStyle name="Note 5 2 2 2" xfId="465"/>
    <cellStyle name="Note 5 2 3" xfId="304"/>
    <cellStyle name="Note 5 2 3 2" xfId="547"/>
    <cellStyle name="Note 5 2 4" xfId="381"/>
    <cellStyle name="Note 5 2 5" xfId="798"/>
    <cellStyle name="Note 5 3" xfId="142"/>
    <cellStyle name="Note 5 3 2" xfId="428"/>
    <cellStyle name="Note 5 4" xfId="267"/>
    <cellStyle name="Note 5 4 2" xfId="511"/>
    <cellStyle name="Note 5 5" xfId="344"/>
    <cellStyle name="Note 5 6" xfId="634"/>
    <cellStyle name="Note 6" xfId="57"/>
    <cellStyle name="Note 6 2" xfId="147"/>
    <cellStyle name="Note 6 2 2" xfId="433"/>
    <cellStyle name="Note 6 2 3" xfId="796"/>
    <cellStyle name="Note 6 3" xfId="272"/>
    <cellStyle name="Note 6 3 2" xfId="516"/>
    <cellStyle name="Note 6 4" xfId="349"/>
    <cellStyle name="Note 6 5" xfId="632"/>
    <cellStyle name="Note 7" xfId="97"/>
    <cellStyle name="Note 7 2" xfId="185"/>
    <cellStyle name="Note 7 2 2" xfId="470"/>
    <cellStyle name="Note 7 2 3" xfId="795"/>
    <cellStyle name="Note 7 3" xfId="309"/>
    <cellStyle name="Note 7 3 2" xfId="552"/>
    <cellStyle name="Note 7 4" xfId="386"/>
    <cellStyle name="Note 7 5" xfId="631"/>
    <cellStyle name="Note 8" xfId="672"/>
    <cellStyle name="Note 8 2" xfId="836"/>
    <cellStyle name="Note 9" xfId="686"/>
    <cellStyle name="Note 9 2" xfId="850"/>
    <cellStyle name="Output" xfId="19" builtinId="21" customBuiltin="1"/>
    <cellStyle name="Percent 2" xfId="84"/>
    <cellStyle name="Percent 2 10" xfId="245"/>
    <cellStyle name="Percent 2 11" xfId="253"/>
    <cellStyle name="Percent 2 12" xfId="254"/>
    <cellStyle name="Percent 2 2" xfId="173"/>
    <cellStyle name="Percent 2 3" xfId="235"/>
    <cellStyle name="Percent 2 4" xfId="218"/>
    <cellStyle name="Percent 2 5" xfId="215"/>
    <cellStyle name="Percent 2 6" xfId="208"/>
    <cellStyle name="Percent 2 7" xfId="239"/>
    <cellStyle name="Percent 2 8" xfId="243"/>
    <cellStyle name="Percent 2 9" xfId="244"/>
    <cellStyle name="Title" xfId="10" builtinId="15" customBuiltin="1"/>
    <cellStyle name="Total" xfId="25" builtinId="25" customBuiltin="1"/>
    <cellStyle name="Warning Text" xfId="23" builtinId="11" customBuiltin="1"/>
  </cellStyles>
  <dxfs count="0"/>
  <tableStyles count="1" defaultTableStyle="TableStyleMedium2" defaultPivotStyle="PivotStyleLight16">
    <tableStyle name="MySqlDefault" pivot="0" table="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U21"/>
  <sheetViews>
    <sheetView view="pageBreakPreview" zoomScale="99" zoomScaleSheetLayoutView="99" workbookViewId="0">
      <selection activeCell="A20" sqref="A20:U20"/>
    </sheetView>
  </sheetViews>
  <sheetFormatPr defaultRowHeight="11.25"/>
  <cols>
    <col min="1" max="12" width="9.140625" style="244"/>
    <col min="13" max="14" width="8" style="244" customWidth="1"/>
    <col min="15" max="15" width="6.85546875" style="244" customWidth="1"/>
    <col min="16" max="16" width="8.42578125" style="244" customWidth="1"/>
    <col min="17" max="17" width="7.42578125" style="244" customWidth="1"/>
    <col min="18" max="18" width="9.140625" style="244"/>
    <col min="19" max="19" width="7" style="244" customWidth="1"/>
    <col min="20" max="20" width="8.42578125" style="244" customWidth="1"/>
    <col min="21" max="21" width="8.28515625" style="244" customWidth="1"/>
    <col min="22" max="16384" width="9.140625" style="244"/>
  </cols>
  <sheetData>
    <row r="1" spans="1:21">
      <c r="A1" s="576" t="s">
        <v>286</v>
      </c>
      <c r="B1" s="577"/>
      <c r="C1" s="577"/>
      <c r="D1" s="577"/>
      <c r="E1" s="577"/>
      <c r="F1" s="577"/>
      <c r="G1" s="577"/>
      <c r="H1" s="577"/>
      <c r="I1" s="577"/>
      <c r="J1" s="577"/>
      <c r="K1" s="577"/>
      <c r="L1" s="577"/>
      <c r="M1" s="577"/>
      <c r="N1" s="577"/>
      <c r="O1" s="577"/>
      <c r="P1" s="577"/>
      <c r="Q1" s="577"/>
      <c r="R1" s="577"/>
      <c r="S1" s="577"/>
      <c r="T1" s="577"/>
      <c r="U1" s="578"/>
    </row>
    <row r="2" spans="1:21">
      <c r="A2" s="579"/>
      <c r="B2" s="580"/>
      <c r="C2" s="580"/>
      <c r="D2" s="580"/>
      <c r="E2" s="580"/>
      <c r="F2" s="580"/>
      <c r="G2" s="580"/>
      <c r="H2" s="580"/>
      <c r="I2" s="580"/>
      <c r="J2" s="580"/>
      <c r="K2" s="580"/>
      <c r="L2" s="580"/>
      <c r="M2" s="580"/>
      <c r="N2" s="580"/>
      <c r="O2" s="580"/>
      <c r="P2" s="580"/>
      <c r="Q2" s="580"/>
      <c r="R2" s="580"/>
      <c r="S2" s="580"/>
      <c r="T2" s="580"/>
      <c r="U2" s="581"/>
    </row>
    <row r="3" spans="1:21">
      <c r="A3" s="582" t="s">
        <v>325</v>
      </c>
      <c r="B3" s="158"/>
      <c r="C3" s="158"/>
      <c r="D3" s="158"/>
      <c r="E3" s="158"/>
      <c r="F3" s="158"/>
      <c r="G3" s="158"/>
      <c r="H3" s="158"/>
      <c r="I3" s="158"/>
      <c r="J3" s="158"/>
      <c r="K3" s="158"/>
      <c r="L3" s="158"/>
      <c r="M3" s="158"/>
      <c r="N3" s="158"/>
      <c r="O3" s="158"/>
      <c r="P3" s="158"/>
      <c r="Q3" s="158"/>
      <c r="R3" s="158"/>
      <c r="S3" s="158"/>
      <c r="T3" s="158"/>
      <c r="U3" s="583"/>
    </row>
    <row r="4" spans="1:21">
      <c r="A4" s="582" t="s">
        <v>326</v>
      </c>
      <c r="B4" s="158"/>
      <c r="C4" s="158"/>
      <c r="D4" s="158"/>
      <c r="E4" s="158"/>
      <c r="F4" s="158"/>
      <c r="G4" s="158"/>
      <c r="H4" s="158"/>
      <c r="I4" s="158"/>
      <c r="J4" s="158"/>
      <c r="K4" s="158"/>
      <c r="L4" s="158"/>
      <c r="M4" s="158"/>
      <c r="N4" s="158"/>
      <c r="O4" s="158"/>
      <c r="P4" s="158"/>
      <c r="Q4" s="158"/>
      <c r="R4" s="158"/>
      <c r="S4" s="158"/>
      <c r="T4" s="158"/>
      <c r="U4" s="583"/>
    </row>
    <row r="5" spans="1:21">
      <c r="A5" s="582" t="s">
        <v>346</v>
      </c>
      <c r="B5" s="158"/>
      <c r="C5" s="158"/>
      <c r="D5" s="158"/>
      <c r="E5" s="158"/>
      <c r="F5" s="158"/>
      <c r="G5" s="158"/>
      <c r="H5" s="158"/>
      <c r="I5" s="158"/>
      <c r="J5" s="158"/>
      <c r="K5" s="158"/>
      <c r="L5" s="158"/>
      <c r="M5" s="158"/>
      <c r="N5" s="158"/>
      <c r="O5" s="158"/>
      <c r="P5" s="158"/>
      <c r="Q5" s="158"/>
      <c r="R5" s="158"/>
      <c r="S5" s="158"/>
      <c r="T5" s="158"/>
      <c r="U5" s="583"/>
    </row>
    <row r="6" spans="1:21">
      <c r="A6" s="582" t="s">
        <v>347</v>
      </c>
      <c r="B6" s="158"/>
      <c r="C6" s="158"/>
      <c r="D6" s="158"/>
      <c r="E6" s="158"/>
      <c r="F6" s="158"/>
      <c r="G6" s="158"/>
      <c r="H6" s="158"/>
      <c r="I6" s="158"/>
      <c r="J6" s="158"/>
      <c r="K6" s="158"/>
      <c r="L6" s="158"/>
      <c r="M6" s="158"/>
      <c r="N6" s="158"/>
      <c r="O6" s="158"/>
      <c r="P6" s="158"/>
      <c r="Q6" s="158"/>
      <c r="R6" s="158"/>
      <c r="S6" s="158"/>
      <c r="T6" s="158"/>
      <c r="U6" s="583"/>
    </row>
    <row r="7" spans="1:21">
      <c r="A7" s="582" t="s">
        <v>327</v>
      </c>
      <c r="B7" s="158"/>
      <c r="C7" s="158"/>
      <c r="D7" s="158"/>
      <c r="E7" s="158"/>
      <c r="F7" s="158"/>
      <c r="G7" s="158"/>
      <c r="H7" s="158"/>
      <c r="I7" s="158"/>
      <c r="J7" s="158"/>
      <c r="K7" s="158"/>
      <c r="L7" s="158"/>
      <c r="M7" s="158"/>
      <c r="N7" s="158"/>
      <c r="O7" s="158"/>
      <c r="P7" s="158"/>
      <c r="Q7" s="158"/>
      <c r="R7" s="158"/>
      <c r="S7" s="158"/>
      <c r="T7" s="158"/>
      <c r="U7" s="583"/>
    </row>
    <row r="8" spans="1:21">
      <c r="A8" s="582" t="s">
        <v>348</v>
      </c>
      <c r="B8" s="158"/>
      <c r="C8" s="158"/>
      <c r="D8" s="158"/>
      <c r="E8" s="158"/>
      <c r="F8" s="158"/>
      <c r="G8" s="158"/>
      <c r="H8" s="158"/>
      <c r="I8" s="158"/>
      <c r="J8" s="158"/>
      <c r="K8" s="158"/>
      <c r="L8" s="158"/>
      <c r="M8" s="158"/>
      <c r="N8" s="158"/>
      <c r="O8" s="158"/>
      <c r="P8" s="158"/>
      <c r="Q8" s="158"/>
      <c r="R8" s="158"/>
      <c r="S8" s="158"/>
      <c r="T8" s="158"/>
      <c r="U8" s="583"/>
    </row>
    <row r="9" spans="1:21">
      <c r="A9" s="584"/>
      <c r="B9" s="585"/>
      <c r="C9" s="585"/>
      <c r="D9" s="585"/>
      <c r="E9" s="585"/>
      <c r="F9" s="585"/>
      <c r="G9" s="585"/>
      <c r="H9" s="585"/>
      <c r="I9" s="585"/>
      <c r="J9" s="585"/>
      <c r="K9" s="585"/>
      <c r="L9" s="585"/>
      <c r="M9" s="585"/>
      <c r="N9" s="585"/>
      <c r="O9" s="585"/>
      <c r="P9" s="585"/>
      <c r="Q9" s="585"/>
      <c r="R9" s="585"/>
      <c r="S9" s="585"/>
      <c r="T9" s="585"/>
      <c r="U9" s="586"/>
    </row>
    <row r="10" spans="1:21">
      <c r="A10" s="587" t="s">
        <v>349</v>
      </c>
      <c r="B10" s="166"/>
      <c r="C10" s="166"/>
      <c r="D10" s="166"/>
      <c r="E10" s="166"/>
      <c r="F10" s="166"/>
      <c r="G10" s="166"/>
      <c r="H10" s="166"/>
      <c r="I10" s="166"/>
      <c r="J10" s="166"/>
      <c r="K10" s="166"/>
      <c r="L10" s="166"/>
      <c r="M10" s="166"/>
      <c r="N10" s="166"/>
      <c r="O10" s="166"/>
      <c r="P10" s="166"/>
      <c r="Q10" s="166"/>
      <c r="R10" s="166"/>
      <c r="S10" s="166"/>
      <c r="T10" s="166"/>
      <c r="U10" s="588"/>
    </row>
    <row r="11" spans="1:21">
      <c r="A11" s="589"/>
      <c r="B11" s="590" t="s">
        <v>350</v>
      </c>
      <c r="C11" s="591"/>
      <c r="D11" s="591"/>
      <c r="E11" s="591"/>
      <c r="F11" s="591"/>
      <c r="G11" s="591"/>
      <c r="H11" s="591"/>
      <c r="I11" s="591"/>
      <c r="J11" s="591"/>
      <c r="K11" s="591"/>
      <c r="L11" s="591"/>
      <c r="M11" s="591"/>
      <c r="N11" s="591"/>
      <c r="O11" s="591"/>
      <c r="P11" s="591"/>
      <c r="Q11" s="592"/>
      <c r="R11" s="590" t="s">
        <v>105</v>
      </c>
      <c r="S11" s="592"/>
      <c r="T11" s="590" t="s">
        <v>106</v>
      </c>
      <c r="U11" s="593"/>
    </row>
    <row r="12" spans="1:21">
      <c r="A12" s="594">
        <v>1</v>
      </c>
      <c r="B12" s="595" t="s">
        <v>351</v>
      </c>
      <c r="C12" s="596"/>
      <c r="D12" s="596"/>
      <c r="E12" s="596"/>
      <c r="F12" s="596"/>
      <c r="G12" s="596"/>
      <c r="H12" s="596"/>
      <c r="I12" s="596"/>
      <c r="J12" s="596"/>
      <c r="K12" s="596"/>
      <c r="L12" s="596"/>
      <c r="M12" s="596"/>
      <c r="N12" s="596"/>
      <c r="O12" s="596"/>
      <c r="P12" s="596"/>
      <c r="Q12" s="597"/>
      <c r="R12" s="598" t="s">
        <v>96</v>
      </c>
      <c r="S12" s="599"/>
      <c r="T12" s="598" t="s">
        <v>95</v>
      </c>
      <c r="U12" s="600"/>
    </row>
    <row r="13" spans="1:21">
      <c r="A13" s="594">
        <v>2</v>
      </c>
      <c r="B13" s="595" t="s">
        <v>352</v>
      </c>
      <c r="C13" s="596"/>
      <c r="D13" s="596"/>
      <c r="E13" s="596"/>
      <c r="F13" s="596"/>
      <c r="G13" s="596"/>
      <c r="H13" s="596"/>
      <c r="I13" s="596"/>
      <c r="J13" s="596"/>
      <c r="K13" s="596"/>
      <c r="L13" s="596"/>
      <c r="M13" s="596"/>
      <c r="N13" s="596"/>
      <c r="O13" s="596"/>
      <c r="P13" s="596"/>
      <c r="Q13" s="597"/>
      <c r="R13" s="598" t="s">
        <v>96</v>
      </c>
      <c r="S13" s="599"/>
      <c r="T13" s="598" t="s">
        <v>95</v>
      </c>
      <c r="U13" s="600"/>
    </row>
    <row r="14" spans="1:21">
      <c r="A14" s="594">
        <v>3</v>
      </c>
      <c r="B14" s="595" t="s">
        <v>353</v>
      </c>
      <c r="C14" s="596"/>
      <c r="D14" s="596"/>
      <c r="E14" s="596"/>
      <c r="F14" s="596"/>
      <c r="G14" s="596"/>
      <c r="H14" s="596"/>
      <c r="I14" s="596"/>
      <c r="J14" s="596"/>
      <c r="K14" s="596"/>
      <c r="L14" s="596"/>
      <c r="M14" s="596"/>
      <c r="N14" s="596"/>
      <c r="O14" s="596"/>
      <c r="P14" s="596"/>
      <c r="Q14" s="597"/>
      <c r="R14" s="598" t="s">
        <v>96</v>
      </c>
      <c r="S14" s="599"/>
      <c r="T14" s="598" t="s">
        <v>95</v>
      </c>
      <c r="U14" s="600"/>
    </row>
    <row r="15" spans="1:21">
      <c r="A15" s="594">
        <v>4</v>
      </c>
      <c r="B15" s="595" t="s">
        <v>354</v>
      </c>
      <c r="C15" s="596"/>
      <c r="D15" s="596"/>
      <c r="E15" s="596"/>
      <c r="F15" s="596"/>
      <c r="G15" s="596"/>
      <c r="H15" s="596"/>
      <c r="I15" s="596"/>
      <c r="J15" s="596"/>
      <c r="K15" s="596"/>
      <c r="L15" s="596"/>
      <c r="M15" s="596"/>
      <c r="N15" s="596"/>
      <c r="O15" s="596"/>
      <c r="P15" s="596"/>
      <c r="Q15" s="597"/>
      <c r="R15" s="598" t="s">
        <v>96</v>
      </c>
      <c r="S15" s="599"/>
      <c r="T15" s="598" t="s">
        <v>95</v>
      </c>
      <c r="U15" s="600"/>
    </row>
    <row r="16" spans="1:21">
      <c r="A16" s="594">
        <v>5</v>
      </c>
      <c r="B16" s="595" t="s">
        <v>355</v>
      </c>
      <c r="C16" s="596"/>
      <c r="D16" s="596"/>
      <c r="E16" s="596"/>
      <c r="F16" s="596"/>
      <c r="G16" s="596"/>
      <c r="H16" s="596"/>
      <c r="I16" s="596"/>
      <c r="J16" s="596"/>
      <c r="K16" s="596"/>
      <c r="L16" s="596"/>
      <c r="M16" s="596"/>
      <c r="N16" s="596"/>
      <c r="O16" s="596"/>
      <c r="P16" s="596"/>
      <c r="Q16" s="597"/>
      <c r="R16" s="598" t="s">
        <v>96</v>
      </c>
      <c r="S16" s="599"/>
      <c r="T16" s="598" t="s">
        <v>95</v>
      </c>
      <c r="U16" s="600"/>
    </row>
    <row r="17" spans="1:21">
      <c r="A17" s="594"/>
      <c r="B17" s="595" t="s">
        <v>287</v>
      </c>
      <c r="C17" s="596"/>
      <c r="D17" s="596"/>
      <c r="E17" s="596"/>
      <c r="F17" s="596"/>
      <c r="G17" s="596"/>
      <c r="H17" s="596"/>
      <c r="I17" s="596"/>
      <c r="J17" s="596"/>
      <c r="K17" s="596"/>
      <c r="L17" s="596"/>
      <c r="M17" s="596"/>
      <c r="N17" s="596"/>
      <c r="O17" s="596"/>
      <c r="P17" s="596"/>
      <c r="Q17" s="597"/>
      <c r="R17" s="598"/>
      <c r="S17" s="600"/>
      <c r="T17" s="598" t="s">
        <v>95</v>
      </c>
      <c r="U17" s="600"/>
    </row>
    <row r="18" spans="1:21">
      <c r="A18" s="594">
        <v>6</v>
      </c>
      <c r="B18" s="595" t="s">
        <v>288</v>
      </c>
      <c r="C18" s="596"/>
      <c r="D18" s="596"/>
      <c r="E18" s="596"/>
      <c r="F18" s="596"/>
      <c r="G18" s="596"/>
      <c r="H18" s="596"/>
      <c r="I18" s="596"/>
      <c r="J18" s="596"/>
      <c r="K18" s="596"/>
      <c r="L18" s="596"/>
      <c r="M18" s="596"/>
      <c r="N18" s="596"/>
      <c r="O18" s="596"/>
      <c r="P18" s="596"/>
      <c r="Q18" s="597"/>
      <c r="R18" s="598" t="s">
        <v>289</v>
      </c>
      <c r="S18" s="599"/>
      <c r="T18" s="598"/>
      <c r="U18" s="600"/>
    </row>
    <row r="19" spans="1:21">
      <c r="A19" s="601"/>
      <c r="B19" s="602"/>
      <c r="C19" s="602"/>
      <c r="D19" s="602"/>
      <c r="E19" s="602"/>
      <c r="F19" s="602"/>
      <c r="G19" s="602"/>
      <c r="H19" s="602"/>
      <c r="I19" s="602"/>
      <c r="J19" s="602"/>
      <c r="K19" s="602"/>
      <c r="L19" s="602"/>
      <c r="M19" s="602"/>
      <c r="N19" s="602"/>
      <c r="O19" s="602"/>
      <c r="P19" s="602"/>
      <c r="Q19" s="602"/>
      <c r="R19" s="602"/>
      <c r="S19" s="602"/>
      <c r="T19" s="602"/>
      <c r="U19" s="603"/>
    </row>
    <row r="20" spans="1:21" ht="65.45" customHeight="1">
      <c r="A20" s="604" t="s">
        <v>107</v>
      </c>
      <c r="B20" s="605"/>
      <c r="C20" s="605"/>
      <c r="D20" s="605"/>
      <c r="E20" s="605"/>
      <c r="F20" s="605"/>
      <c r="G20" s="605"/>
      <c r="H20" s="605"/>
      <c r="I20" s="605"/>
      <c r="J20" s="605"/>
      <c r="K20" s="605"/>
      <c r="L20" s="605"/>
      <c r="M20" s="605"/>
      <c r="N20" s="605"/>
      <c r="O20" s="605"/>
      <c r="P20" s="605"/>
      <c r="Q20" s="605"/>
      <c r="R20" s="605"/>
      <c r="S20" s="605"/>
      <c r="T20" s="605"/>
      <c r="U20" s="606"/>
    </row>
    <row r="21" spans="1:21">
      <c r="A21" s="607"/>
      <c r="B21" s="607"/>
      <c r="C21" s="607"/>
      <c r="D21" s="607"/>
      <c r="E21" s="607"/>
      <c r="F21" s="607"/>
      <c r="G21" s="607"/>
      <c r="H21" s="607"/>
      <c r="I21" s="607"/>
      <c r="J21" s="607"/>
      <c r="K21" s="607"/>
      <c r="L21" s="607"/>
      <c r="M21" s="607"/>
      <c r="N21" s="607"/>
      <c r="O21" s="607"/>
      <c r="P21" s="607"/>
      <c r="Q21" s="607"/>
      <c r="R21" s="607"/>
      <c r="S21" s="607"/>
      <c r="T21" s="607"/>
      <c r="U21" s="607"/>
    </row>
  </sheetData>
  <mergeCells count="36">
    <mergeCell ref="A20:U20"/>
    <mergeCell ref="B18:Q18"/>
    <mergeCell ref="R18:S18"/>
    <mergeCell ref="T18:U18"/>
    <mergeCell ref="B14:Q14"/>
    <mergeCell ref="R14:S14"/>
    <mergeCell ref="T14:U14"/>
    <mergeCell ref="B15:Q15"/>
    <mergeCell ref="R15:S15"/>
    <mergeCell ref="T15:U15"/>
    <mergeCell ref="B17:Q17"/>
    <mergeCell ref="R17:S17"/>
    <mergeCell ref="T17:U17"/>
    <mergeCell ref="B16:Q16"/>
    <mergeCell ref="R16:S16"/>
    <mergeCell ref="T16:U16"/>
    <mergeCell ref="A19:U19"/>
    <mergeCell ref="B12:Q12"/>
    <mergeCell ref="R12:S12"/>
    <mergeCell ref="T12:U12"/>
    <mergeCell ref="B13:Q13"/>
    <mergeCell ref="R13:S13"/>
    <mergeCell ref="T13:U13"/>
    <mergeCell ref="A1:U1"/>
    <mergeCell ref="A8:U8"/>
    <mergeCell ref="A9:U9"/>
    <mergeCell ref="B11:Q11"/>
    <mergeCell ref="A10:U10"/>
    <mergeCell ref="R11:S11"/>
    <mergeCell ref="T11:U11"/>
    <mergeCell ref="A7:U7"/>
    <mergeCell ref="A2:U2"/>
    <mergeCell ref="A3:U3"/>
    <mergeCell ref="A4:U4"/>
    <mergeCell ref="A6:U6"/>
    <mergeCell ref="A5:U5"/>
  </mergeCells>
  <pageMargins left="0.70866141732283472" right="0.70866141732283472" top="0.74803149606299213" bottom="0.74803149606299213" header="0.31496062992125984" footer="0.31496062992125984"/>
  <pageSetup paperSize="5" scale="85" orientation="landscape" r:id="rId1"/>
</worksheet>
</file>

<file path=xl/worksheets/sheet2.xml><?xml version="1.0" encoding="utf-8"?>
<worksheet xmlns="http://schemas.openxmlformats.org/spreadsheetml/2006/main" xmlns:r="http://schemas.openxmlformats.org/officeDocument/2006/relationships">
  <sheetPr>
    <pageSetUpPr autoPageBreaks="0"/>
  </sheetPr>
  <dimension ref="A1:AY22"/>
  <sheetViews>
    <sheetView tabSelected="1" topLeftCell="Z1" zoomScaleSheetLayoutView="100" workbookViewId="0">
      <selection activeCell="E19" sqref="E19:F19"/>
    </sheetView>
  </sheetViews>
  <sheetFormatPr defaultColWidth="9.140625" defaultRowHeight="11.25"/>
  <cols>
    <col min="1" max="1" width="8.42578125" style="244" customWidth="1"/>
    <col min="2" max="2" width="9.140625" style="244"/>
    <col min="3" max="3" width="7.5703125" style="244" customWidth="1"/>
    <col min="4" max="4" width="14.7109375" style="244" bestFit="1" customWidth="1"/>
    <col min="5" max="5" width="7" style="244" bestFit="1" customWidth="1"/>
    <col min="6" max="6" width="10" style="244" bestFit="1" customWidth="1"/>
    <col min="7" max="7" width="5.5703125" style="244" customWidth="1"/>
    <col min="8" max="8" width="2.85546875" style="244" customWidth="1"/>
    <col min="9" max="9" width="6.42578125" style="244" customWidth="1"/>
    <col min="10" max="10" width="3.42578125" style="244" customWidth="1"/>
    <col min="11" max="11" width="7.28515625" style="244" customWidth="1"/>
    <col min="12" max="12" width="2.5703125" style="244" customWidth="1"/>
    <col min="13" max="13" width="9.140625" style="244"/>
    <col min="14" max="15" width="10" style="244" bestFit="1" customWidth="1"/>
    <col min="16" max="16" width="9.140625" style="244"/>
    <col min="17" max="17" width="0.7109375" style="244" customWidth="1"/>
    <col min="18" max="18" width="9.140625" style="244"/>
    <col min="19" max="19" width="1" style="244" customWidth="1"/>
    <col min="20" max="20" width="7.140625" style="244" customWidth="1"/>
    <col min="21" max="21" width="3.42578125" style="244" customWidth="1"/>
    <col min="22" max="23" width="5.28515625" style="244" customWidth="1"/>
    <col min="24" max="24" width="6.140625" style="244" customWidth="1"/>
    <col min="25" max="25" width="16.85546875" style="246" customWidth="1"/>
    <col min="26" max="26" width="11.42578125" style="244" customWidth="1"/>
    <col min="27" max="27" width="12.140625" style="244" customWidth="1"/>
    <col min="28" max="28" width="14" style="244" customWidth="1"/>
    <col min="29" max="29" width="9.5703125" style="244" customWidth="1"/>
    <col min="30" max="30" width="5.5703125" style="244" customWidth="1"/>
    <col min="31" max="31" width="5" style="244" customWidth="1"/>
    <col min="32" max="32" width="5.7109375" style="244" customWidth="1"/>
    <col min="33" max="33" width="4.5703125" style="244" customWidth="1"/>
    <col min="34" max="35" width="5.42578125" style="244" customWidth="1"/>
    <col min="36" max="36" width="2.140625" style="244" customWidth="1"/>
    <col min="37" max="37" width="10.140625" style="244" customWidth="1"/>
    <col min="38" max="38" width="4.7109375" style="244" customWidth="1"/>
    <col min="39" max="39" width="5.7109375" style="244" customWidth="1"/>
    <col min="40" max="40" width="9" style="244" customWidth="1"/>
    <col min="41" max="42" width="9.42578125" style="244" customWidth="1"/>
    <col min="43" max="43" width="7" style="244" customWidth="1"/>
    <col min="44" max="44" width="6.7109375" style="244" customWidth="1"/>
    <col min="45" max="48" width="4.5703125" style="244" customWidth="1"/>
    <col min="49" max="49" width="5.85546875" style="244" customWidth="1"/>
    <col min="50" max="50" width="11" style="244" customWidth="1"/>
    <col min="51" max="51" width="5.5703125" style="244" customWidth="1"/>
    <col min="52" max="16384" width="9.140625" style="244"/>
  </cols>
  <sheetData>
    <row r="1" spans="1:51" s="137" customFormat="1" ht="12" thickBot="1">
      <c r="A1" s="135" t="s">
        <v>74</v>
      </c>
      <c r="B1" s="136"/>
      <c r="C1" s="136"/>
      <c r="D1" s="136"/>
      <c r="E1" s="136"/>
      <c r="F1" s="136"/>
      <c r="G1" s="136"/>
      <c r="H1" s="136"/>
      <c r="I1" s="136"/>
      <c r="J1" s="136"/>
      <c r="K1" s="136"/>
      <c r="L1" s="136"/>
      <c r="M1" s="136"/>
      <c r="N1" s="136"/>
      <c r="O1" s="136"/>
      <c r="P1" s="136"/>
      <c r="Q1" s="136"/>
      <c r="R1" s="136"/>
      <c r="S1" s="136"/>
      <c r="T1" s="136"/>
      <c r="U1" s="136"/>
      <c r="V1" s="136"/>
      <c r="W1" s="136"/>
      <c r="X1" s="136"/>
      <c r="Y1" s="136"/>
      <c r="Z1" s="136"/>
      <c r="AA1" s="136"/>
      <c r="AB1" s="136"/>
      <c r="AC1" s="136"/>
      <c r="AD1" s="136"/>
      <c r="AE1" s="136"/>
      <c r="AF1" s="136"/>
      <c r="AG1" s="136"/>
      <c r="AH1" s="136"/>
      <c r="AI1" s="136"/>
      <c r="AJ1" s="136"/>
      <c r="AK1" s="136"/>
      <c r="AL1" s="136"/>
      <c r="AM1" s="136"/>
      <c r="AN1" s="136"/>
      <c r="AO1" s="136"/>
      <c r="AP1" s="136"/>
      <c r="AQ1" s="136"/>
      <c r="AR1" s="136"/>
      <c r="AS1" s="136"/>
      <c r="AT1" s="136"/>
      <c r="AU1" s="136"/>
      <c r="AV1" s="136"/>
      <c r="AW1" s="136"/>
      <c r="AX1" s="136"/>
      <c r="AY1" s="136"/>
    </row>
    <row r="2" spans="1:51" s="137" customFormat="1" ht="30" customHeight="1">
      <c r="A2" s="138" t="s">
        <v>75</v>
      </c>
      <c r="B2" s="139" t="s">
        <v>339</v>
      </c>
      <c r="C2" s="140"/>
      <c r="D2" s="141" t="s">
        <v>76</v>
      </c>
      <c r="E2" s="142" t="s">
        <v>77</v>
      </c>
      <c r="F2" s="143"/>
      <c r="G2" s="142" t="s">
        <v>78</v>
      </c>
      <c r="H2" s="143"/>
      <c r="I2" s="142" t="s">
        <v>79</v>
      </c>
      <c r="J2" s="143"/>
      <c r="K2" s="139" t="s">
        <v>340</v>
      </c>
      <c r="L2" s="140"/>
      <c r="M2" s="142" t="s">
        <v>80</v>
      </c>
      <c r="N2" s="140"/>
      <c r="O2" s="142" t="s">
        <v>81</v>
      </c>
      <c r="P2" s="144"/>
      <c r="Q2" s="144"/>
      <c r="R2" s="144"/>
      <c r="S2" s="144"/>
      <c r="T2" s="144"/>
      <c r="U2" s="145"/>
      <c r="V2" s="142" t="s">
        <v>317</v>
      </c>
      <c r="W2" s="146"/>
      <c r="X2" s="143"/>
      <c r="Y2" s="142" t="s">
        <v>318</v>
      </c>
      <c r="Z2" s="142" t="s">
        <v>310</v>
      </c>
      <c r="AA2" s="142" t="s">
        <v>319</v>
      </c>
      <c r="AB2" s="141" t="s">
        <v>309</v>
      </c>
      <c r="AC2" s="142" t="s">
        <v>311</v>
      </c>
      <c r="AD2" s="146"/>
      <c r="AE2" s="146"/>
      <c r="AF2" s="143"/>
      <c r="AG2" s="142" t="s">
        <v>124</v>
      </c>
      <c r="AH2" s="146"/>
      <c r="AI2" s="146"/>
      <c r="AJ2" s="143"/>
      <c r="AK2" s="142" t="s">
        <v>312</v>
      </c>
      <c r="AL2" s="146"/>
      <c r="AM2" s="146"/>
      <c r="AN2" s="142" t="s">
        <v>313</v>
      </c>
      <c r="AO2" s="146"/>
      <c r="AP2" s="147"/>
      <c r="AQ2" s="142" t="s">
        <v>315</v>
      </c>
      <c r="AR2" s="146"/>
      <c r="AS2" s="147"/>
      <c r="AT2" s="142" t="s">
        <v>316</v>
      </c>
      <c r="AU2" s="146"/>
      <c r="AV2" s="147"/>
      <c r="AW2" s="148" t="s">
        <v>322</v>
      </c>
      <c r="AX2" s="149"/>
      <c r="AY2" s="150"/>
    </row>
    <row r="3" spans="1:51" s="137" customFormat="1">
      <c r="A3" s="151"/>
      <c r="B3" s="152"/>
      <c r="C3" s="153"/>
      <c r="D3" s="154"/>
      <c r="E3" s="155"/>
      <c r="F3" s="156"/>
      <c r="G3" s="155"/>
      <c r="H3" s="156"/>
      <c r="I3" s="155"/>
      <c r="J3" s="156"/>
      <c r="K3" s="152"/>
      <c r="L3" s="153"/>
      <c r="M3" s="152"/>
      <c r="N3" s="153"/>
      <c r="O3" s="157"/>
      <c r="P3" s="158"/>
      <c r="Q3" s="158"/>
      <c r="R3" s="158"/>
      <c r="S3" s="158"/>
      <c r="T3" s="158"/>
      <c r="U3" s="159"/>
      <c r="V3" s="155"/>
      <c r="W3" s="160"/>
      <c r="X3" s="156"/>
      <c r="Y3" s="155"/>
      <c r="Z3" s="155"/>
      <c r="AA3" s="155"/>
      <c r="AB3" s="154"/>
      <c r="AC3" s="155"/>
      <c r="AD3" s="160"/>
      <c r="AE3" s="160"/>
      <c r="AF3" s="156"/>
      <c r="AG3" s="155"/>
      <c r="AH3" s="160"/>
      <c r="AI3" s="160"/>
      <c r="AJ3" s="156"/>
      <c r="AK3" s="155"/>
      <c r="AL3" s="160"/>
      <c r="AM3" s="160"/>
      <c r="AN3" s="155"/>
      <c r="AO3" s="160"/>
      <c r="AP3" s="161"/>
      <c r="AQ3" s="155"/>
      <c r="AR3" s="160"/>
      <c r="AS3" s="161"/>
      <c r="AT3" s="155"/>
      <c r="AU3" s="160"/>
      <c r="AV3" s="161"/>
      <c r="AW3" s="162"/>
      <c r="AX3" s="163"/>
      <c r="AY3" s="164"/>
    </row>
    <row r="4" spans="1:51" s="137" customFormat="1">
      <c r="A4" s="151"/>
      <c r="B4" s="152"/>
      <c r="C4" s="153"/>
      <c r="D4" s="154"/>
      <c r="E4" s="155"/>
      <c r="F4" s="156"/>
      <c r="G4" s="155"/>
      <c r="H4" s="156"/>
      <c r="I4" s="155"/>
      <c r="J4" s="156"/>
      <c r="K4" s="152"/>
      <c r="L4" s="153"/>
      <c r="M4" s="152"/>
      <c r="N4" s="153"/>
      <c r="O4" s="157"/>
      <c r="P4" s="158"/>
      <c r="Q4" s="158"/>
      <c r="R4" s="158"/>
      <c r="S4" s="158"/>
      <c r="T4" s="158"/>
      <c r="U4" s="159"/>
      <c r="V4" s="155"/>
      <c r="W4" s="160"/>
      <c r="X4" s="156"/>
      <c r="Y4" s="155"/>
      <c r="Z4" s="155"/>
      <c r="AA4" s="155"/>
      <c r="AB4" s="154"/>
      <c r="AC4" s="155"/>
      <c r="AD4" s="160"/>
      <c r="AE4" s="160"/>
      <c r="AF4" s="156"/>
      <c r="AG4" s="155"/>
      <c r="AH4" s="160"/>
      <c r="AI4" s="160"/>
      <c r="AJ4" s="156"/>
      <c r="AK4" s="155"/>
      <c r="AL4" s="160"/>
      <c r="AM4" s="160"/>
      <c r="AN4" s="155"/>
      <c r="AO4" s="160"/>
      <c r="AP4" s="161"/>
      <c r="AQ4" s="155"/>
      <c r="AR4" s="160"/>
      <c r="AS4" s="161"/>
      <c r="AT4" s="155"/>
      <c r="AU4" s="160"/>
      <c r="AV4" s="161"/>
      <c r="AW4" s="162"/>
      <c r="AX4" s="163"/>
      <c r="AY4" s="164"/>
    </row>
    <row r="5" spans="1:51" s="137" customFormat="1">
      <c r="A5" s="151"/>
      <c r="B5" s="152"/>
      <c r="C5" s="153"/>
      <c r="D5" s="154"/>
      <c r="E5" s="155"/>
      <c r="F5" s="156"/>
      <c r="G5" s="155"/>
      <c r="H5" s="156"/>
      <c r="I5" s="155"/>
      <c r="J5" s="156"/>
      <c r="K5" s="152"/>
      <c r="L5" s="153"/>
      <c r="M5" s="152"/>
      <c r="N5" s="153"/>
      <c r="O5" s="157"/>
      <c r="P5" s="158"/>
      <c r="Q5" s="158"/>
      <c r="R5" s="158"/>
      <c r="S5" s="158"/>
      <c r="T5" s="158"/>
      <c r="U5" s="159"/>
      <c r="V5" s="155"/>
      <c r="W5" s="160"/>
      <c r="X5" s="156"/>
      <c r="Y5" s="155"/>
      <c r="Z5" s="155"/>
      <c r="AA5" s="155"/>
      <c r="AB5" s="154"/>
      <c r="AC5" s="155"/>
      <c r="AD5" s="160"/>
      <c r="AE5" s="160"/>
      <c r="AF5" s="156"/>
      <c r="AG5" s="155"/>
      <c r="AH5" s="160"/>
      <c r="AI5" s="160"/>
      <c r="AJ5" s="156"/>
      <c r="AK5" s="155"/>
      <c r="AL5" s="160"/>
      <c r="AM5" s="160"/>
      <c r="AN5" s="155"/>
      <c r="AO5" s="160"/>
      <c r="AP5" s="161"/>
      <c r="AQ5" s="155"/>
      <c r="AR5" s="160"/>
      <c r="AS5" s="161"/>
      <c r="AT5" s="155"/>
      <c r="AU5" s="160"/>
      <c r="AV5" s="161"/>
      <c r="AW5" s="162"/>
      <c r="AX5" s="163"/>
      <c r="AY5" s="164"/>
    </row>
    <row r="6" spans="1:51" s="137" customFormat="1">
      <c r="A6" s="151"/>
      <c r="B6" s="152"/>
      <c r="C6" s="153"/>
      <c r="D6" s="154"/>
      <c r="E6" s="155"/>
      <c r="F6" s="156"/>
      <c r="G6" s="155"/>
      <c r="H6" s="156"/>
      <c r="I6" s="155"/>
      <c r="J6" s="156"/>
      <c r="K6" s="152"/>
      <c r="L6" s="153"/>
      <c r="M6" s="152"/>
      <c r="N6" s="153"/>
      <c r="O6" s="165"/>
      <c r="P6" s="166"/>
      <c r="Q6" s="166"/>
      <c r="R6" s="166"/>
      <c r="S6" s="166"/>
      <c r="T6" s="166"/>
      <c r="U6" s="167"/>
      <c r="V6" s="155"/>
      <c r="W6" s="160"/>
      <c r="X6" s="156"/>
      <c r="Y6" s="155"/>
      <c r="Z6" s="155"/>
      <c r="AA6" s="155"/>
      <c r="AB6" s="154"/>
      <c r="AC6" s="155"/>
      <c r="AD6" s="160"/>
      <c r="AE6" s="160"/>
      <c r="AF6" s="156"/>
      <c r="AG6" s="168"/>
      <c r="AH6" s="169"/>
      <c r="AI6" s="169"/>
      <c r="AJ6" s="170"/>
      <c r="AK6" s="168"/>
      <c r="AL6" s="169"/>
      <c r="AM6" s="169"/>
      <c r="AN6" s="168"/>
      <c r="AO6" s="169"/>
      <c r="AP6" s="171"/>
      <c r="AQ6" s="168"/>
      <c r="AR6" s="169"/>
      <c r="AS6" s="171"/>
      <c r="AT6" s="168"/>
      <c r="AU6" s="169"/>
      <c r="AV6" s="171"/>
      <c r="AW6" s="162"/>
      <c r="AX6" s="163"/>
      <c r="AY6" s="164"/>
    </row>
    <row r="7" spans="1:51" s="137" customFormat="1" ht="15" customHeight="1">
      <c r="A7" s="151"/>
      <c r="B7" s="152"/>
      <c r="C7" s="153"/>
      <c r="D7" s="154"/>
      <c r="E7" s="155"/>
      <c r="F7" s="156"/>
      <c r="G7" s="155"/>
      <c r="H7" s="156"/>
      <c r="I7" s="155"/>
      <c r="J7" s="156"/>
      <c r="K7" s="152"/>
      <c r="L7" s="153"/>
      <c r="M7" s="152"/>
      <c r="N7" s="153"/>
      <c r="O7" s="172" t="s">
        <v>82</v>
      </c>
      <c r="P7" s="144"/>
      <c r="Q7" s="144"/>
      <c r="R7" s="144"/>
      <c r="S7" s="145"/>
      <c r="T7" s="139" t="s">
        <v>341</v>
      </c>
      <c r="U7" s="145"/>
      <c r="V7" s="155"/>
      <c r="W7" s="160"/>
      <c r="X7" s="156"/>
      <c r="Y7" s="155"/>
      <c r="Z7" s="155"/>
      <c r="AA7" s="155"/>
      <c r="AB7" s="154"/>
      <c r="AC7" s="155"/>
      <c r="AD7" s="160"/>
      <c r="AE7" s="160"/>
      <c r="AF7" s="156"/>
      <c r="AG7" s="142" t="s">
        <v>83</v>
      </c>
      <c r="AH7" s="143"/>
      <c r="AI7" s="173" t="s">
        <v>342</v>
      </c>
      <c r="AJ7" s="174"/>
      <c r="AK7" s="175" t="s">
        <v>83</v>
      </c>
      <c r="AL7" s="142" t="s">
        <v>314</v>
      </c>
      <c r="AM7" s="176"/>
      <c r="AN7" s="141" t="s">
        <v>83</v>
      </c>
      <c r="AO7" s="177" t="s">
        <v>314</v>
      </c>
      <c r="AP7" s="178"/>
      <c r="AQ7" s="141" t="s">
        <v>83</v>
      </c>
      <c r="AR7" s="177" t="s">
        <v>314</v>
      </c>
      <c r="AS7" s="178"/>
      <c r="AT7" s="175" t="s">
        <v>83</v>
      </c>
      <c r="AU7" s="139" t="s">
        <v>343</v>
      </c>
      <c r="AV7" s="140"/>
      <c r="AW7" s="179"/>
      <c r="AX7" s="163"/>
      <c r="AY7" s="164"/>
    </row>
    <row r="8" spans="1:51" s="137" customFormat="1">
      <c r="A8" s="151"/>
      <c r="B8" s="152"/>
      <c r="C8" s="153"/>
      <c r="D8" s="154"/>
      <c r="E8" s="155"/>
      <c r="F8" s="156"/>
      <c r="G8" s="155"/>
      <c r="H8" s="156"/>
      <c r="I8" s="155"/>
      <c r="J8" s="156"/>
      <c r="K8" s="152"/>
      <c r="L8" s="153"/>
      <c r="M8" s="152"/>
      <c r="N8" s="153"/>
      <c r="O8" s="157"/>
      <c r="P8" s="158"/>
      <c r="Q8" s="158"/>
      <c r="R8" s="158"/>
      <c r="S8" s="159"/>
      <c r="T8" s="157"/>
      <c r="U8" s="159"/>
      <c r="V8" s="155"/>
      <c r="W8" s="160"/>
      <c r="X8" s="156"/>
      <c r="Y8" s="155"/>
      <c r="Z8" s="155"/>
      <c r="AA8" s="155"/>
      <c r="AB8" s="154"/>
      <c r="AC8" s="155"/>
      <c r="AD8" s="160"/>
      <c r="AE8" s="160"/>
      <c r="AF8" s="156"/>
      <c r="AG8" s="155"/>
      <c r="AH8" s="156"/>
      <c r="AI8" s="180"/>
      <c r="AJ8" s="181"/>
      <c r="AK8" s="182"/>
      <c r="AL8" s="152"/>
      <c r="AM8" s="183"/>
      <c r="AN8" s="154"/>
      <c r="AO8" s="184"/>
      <c r="AP8" s="185"/>
      <c r="AQ8" s="154"/>
      <c r="AR8" s="184"/>
      <c r="AS8" s="185"/>
      <c r="AT8" s="182"/>
      <c r="AU8" s="152"/>
      <c r="AV8" s="153"/>
      <c r="AW8" s="179"/>
      <c r="AX8" s="163"/>
      <c r="AY8" s="164"/>
    </row>
    <row r="9" spans="1:51" s="137" customFormat="1">
      <c r="A9" s="151"/>
      <c r="B9" s="152"/>
      <c r="C9" s="153"/>
      <c r="D9" s="154"/>
      <c r="E9" s="155"/>
      <c r="F9" s="156"/>
      <c r="G9" s="155"/>
      <c r="H9" s="156"/>
      <c r="I9" s="155"/>
      <c r="J9" s="156"/>
      <c r="K9" s="152"/>
      <c r="L9" s="153"/>
      <c r="M9" s="152"/>
      <c r="N9" s="153"/>
      <c r="O9" s="165"/>
      <c r="P9" s="166"/>
      <c r="Q9" s="166"/>
      <c r="R9" s="166"/>
      <c r="S9" s="167"/>
      <c r="T9" s="157"/>
      <c r="U9" s="159"/>
      <c r="V9" s="155"/>
      <c r="W9" s="160"/>
      <c r="X9" s="156"/>
      <c r="Y9" s="155"/>
      <c r="Z9" s="155"/>
      <c r="AA9" s="155"/>
      <c r="AB9" s="154"/>
      <c r="AC9" s="155"/>
      <c r="AD9" s="160"/>
      <c r="AE9" s="160"/>
      <c r="AF9" s="156"/>
      <c r="AG9" s="155"/>
      <c r="AH9" s="156"/>
      <c r="AI9" s="180"/>
      <c r="AJ9" s="181"/>
      <c r="AK9" s="182"/>
      <c r="AL9" s="152"/>
      <c r="AM9" s="183"/>
      <c r="AN9" s="154"/>
      <c r="AO9" s="184"/>
      <c r="AP9" s="185"/>
      <c r="AQ9" s="154"/>
      <c r="AR9" s="184"/>
      <c r="AS9" s="185"/>
      <c r="AT9" s="182"/>
      <c r="AU9" s="152"/>
      <c r="AV9" s="153"/>
      <c r="AW9" s="179"/>
      <c r="AX9" s="163"/>
      <c r="AY9" s="164"/>
    </row>
    <row r="10" spans="1:51" s="137" customFormat="1">
      <c r="A10" s="151"/>
      <c r="B10" s="152"/>
      <c r="C10" s="153"/>
      <c r="D10" s="154"/>
      <c r="E10" s="155"/>
      <c r="F10" s="156"/>
      <c r="G10" s="155"/>
      <c r="H10" s="156"/>
      <c r="I10" s="155"/>
      <c r="J10" s="156"/>
      <c r="K10" s="152"/>
      <c r="L10" s="153"/>
      <c r="M10" s="152"/>
      <c r="N10" s="153"/>
      <c r="O10" s="141" t="s">
        <v>111</v>
      </c>
      <c r="P10" s="142" t="s">
        <v>48</v>
      </c>
      <c r="Q10" s="145"/>
      <c r="R10" s="172" t="s">
        <v>33</v>
      </c>
      <c r="S10" s="145"/>
      <c r="T10" s="157"/>
      <c r="U10" s="159"/>
      <c r="V10" s="155"/>
      <c r="W10" s="160"/>
      <c r="X10" s="156"/>
      <c r="Y10" s="155"/>
      <c r="Z10" s="155"/>
      <c r="AA10" s="155"/>
      <c r="AB10" s="154"/>
      <c r="AC10" s="155"/>
      <c r="AD10" s="160"/>
      <c r="AE10" s="160"/>
      <c r="AF10" s="156"/>
      <c r="AG10" s="155"/>
      <c r="AH10" s="156"/>
      <c r="AI10" s="180"/>
      <c r="AJ10" s="181"/>
      <c r="AK10" s="182"/>
      <c r="AL10" s="152"/>
      <c r="AM10" s="183"/>
      <c r="AN10" s="154"/>
      <c r="AO10" s="184"/>
      <c r="AP10" s="185"/>
      <c r="AQ10" s="154"/>
      <c r="AR10" s="184"/>
      <c r="AS10" s="185"/>
      <c r="AT10" s="182"/>
      <c r="AU10" s="152"/>
      <c r="AV10" s="153"/>
      <c r="AW10" s="179"/>
      <c r="AX10" s="163"/>
      <c r="AY10" s="164"/>
    </row>
    <row r="11" spans="1:51" s="137" customFormat="1">
      <c r="A11" s="151"/>
      <c r="B11" s="152"/>
      <c r="C11" s="153"/>
      <c r="D11" s="154"/>
      <c r="E11" s="155"/>
      <c r="F11" s="156"/>
      <c r="G11" s="155"/>
      <c r="H11" s="156"/>
      <c r="I11" s="155"/>
      <c r="J11" s="156"/>
      <c r="K11" s="152"/>
      <c r="L11" s="153"/>
      <c r="M11" s="152"/>
      <c r="N11" s="153"/>
      <c r="O11" s="154"/>
      <c r="P11" s="157"/>
      <c r="Q11" s="159"/>
      <c r="R11" s="157"/>
      <c r="S11" s="159"/>
      <c r="T11" s="157"/>
      <c r="U11" s="159"/>
      <c r="V11" s="155"/>
      <c r="W11" s="160"/>
      <c r="X11" s="156"/>
      <c r="Y11" s="155"/>
      <c r="Z11" s="155"/>
      <c r="AA11" s="155"/>
      <c r="AB11" s="154"/>
      <c r="AC11" s="155"/>
      <c r="AD11" s="160"/>
      <c r="AE11" s="160"/>
      <c r="AF11" s="156"/>
      <c r="AG11" s="155"/>
      <c r="AH11" s="156"/>
      <c r="AI11" s="180"/>
      <c r="AJ11" s="181"/>
      <c r="AK11" s="182"/>
      <c r="AL11" s="152"/>
      <c r="AM11" s="183"/>
      <c r="AN11" s="154"/>
      <c r="AO11" s="184"/>
      <c r="AP11" s="185"/>
      <c r="AQ11" s="154"/>
      <c r="AR11" s="184"/>
      <c r="AS11" s="185"/>
      <c r="AT11" s="182"/>
      <c r="AU11" s="152"/>
      <c r="AV11" s="153"/>
      <c r="AW11" s="179"/>
      <c r="AX11" s="163"/>
      <c r="AY11" s="164"/>
    </row>
    <row r="12" spans="1:51" s="137" customFormat="1">
      <c r="A12" s="151"/>
      <c r="B12" s="152"/>
      <c r="C12" s="153"/>
      <c r="D12" s="154"/>
      <c r="E12" s="155"/>
      <c r="F12" s="156"/>
      <c r="G12" s="155"/>
      <c r="H12" s="156"/>
      <c r="I12" s="155"/>
      <c r="J12" s="156"/>
      <c r="K12" s="152"/>
      <c r="L12" s="153"/>
      <c r="M12" s="152"/>
      <c r="N12" s="153"/>
      <c r="O12" s="154"/>
      <c r="P12" s="157"/>
      <c r="Q12" s="159"/>
      <c r="R12" s="157"/>
      <c r="S12" s="159"/>
      <c r="T12" s="157"/>
      <c r="U12" s="159"/>
      <c r="V12" s="155"/>
      <c r="W12" s="160"/>
      <c r="X12" s="156"/>
      <c r="Y12" s="155"/>
      <c r="Z12" s="155"/>
      <c r="AA12" s="155"/>
      <c r="AB12" s="154"/>
      <c r="AC12" s="155"/>
      <c r="AD12" s="160"/>
      <c r="AE12" s="160"/>
      <c r="AF12" s="156"/>
      <c r="AG12" s="155"/>
      <c r="AH12" s="156"/>
      <c r="AI12" s="180"/>
      <c r="AJ12" s="181"/>
      <c r="AK12" s="182"/>
      <c r="AL12" s="152"/>
      <c r="AM12" s="183"/>
      <c r="AN12" s="154"/>
      <c r="AO12" s="184"/>
      <c r="AP12" s="185"/>
      <c r="AQ12" s="154"/>
      <c r="AR12" s="184"/>
      <c r="AS12" s="185"/>
      <c r="AT12" s="182"/>
      <c r="AU12" s="152"/>
      <c r="AV12" s="153"/>
      <c r="AW12" s="179"/>
      <c r="AX12" s="163"/>
      <c r="AY12" s="164"/>
    </row>
    <row r="13" spans="1:51" s="137" customFormat="1" ht="11.25" customHeight="1">
      <c r="A13" s="186"/>
      <c r="B13" s="187"/>
      <c r="C13" s="188"/>
      <c r="D13" s="189"/>
      <c r="E13" s="168"/>
      <c r="F13" s="170"/>
      <c r="G13" s="168"/>
      <c r="H13" s="170"/>
      <c r="I13" s="168"/>
      <c r="J13" s="170"/>
      <c r="K13" s="187"/>
      <c r="L13" s="188"/>
      <c r="M13" s="187"/>
      <c r="N13" s="188"/>
      <c r="O13" s="189"/>
      <c r="P13" s="165"/>
      <c r="Q13" s="167"/>
      <c r="R13" s="165"/>
      <c r="S13" s="167"/>
      <c r="T13" s="165"/>
      <c r="U13" s="167"/>
      <c r="V13" s="168"/>
      <c r="W13" s="169"/>
      <c r="X13" s="170"/>
      <c r="Y13" s="168"/>
      <c r="Z13" s="168"/>
      <c r="AA13" s="168"/>
      <c r="AB13" s="154"/>
      <c r="AC13" s="168"/>
      <c r="AD13" s="169"/>
      <c r="AE13" s="169"/>
      <c r="AF13" s="170"/>
      <c r="AG13" s="168"/>
      <c r="AH13" s="170"/>
      <c r="AI13" s="190"/>
      <c r="AJ13" s="191"/>
      <c r="AK13" s="192"/>
      <c r="AL13" s="187"/>
      <c r="AM13" s="193"/>
      <c r="AN13" s="189"/>
      <c r="AO13" s="194"/>
      <c r="AP13" s="195"/>
      <c r="AQ13" s="189"/>
      <c r="AR13" s="194"/>
      <c r="AS13" s="195"/>
      <c r="AT13" s="192"/>
      <c r="AU13" s="187"/>
      <c r="AV13" s="188"/>
      <c r="AW13" s="196"/>
      <c r="AX13" s="197"/>
      <c r="AY13" s="198"/>
    </row>
    <row r="14" spans="1:51" s="137" customFormat="1" ht="32.25" customHeight="1">
      <c r="A14" s="199" t="s">
        <v>0</v>
      </c>
      <c r="B14" s="200" t="s">
        <v>84</v>
      </c>
      <c r="C14" s="201"/>
      <c r="D14" s="202">
        <v>2</v>
      </c>
      <c r="E14" s="203">
        <v>34915597</v>
      </c>
      <c r="F14" s="204"/>
      <c r="G14" s="203">
        <v>0</v>
      </c>
      <c r="H14" s="204"/>
      <c r="I14" s="203">
        <v>0</v>
      </c>
      <c r="J14" s="204"/>
      <c r="K14" s="203">
        <f>E14 + G14 + I14</f>
        <v>34915597</v>
      </c>
      <c r="L14" s="204"/>
      <c r="M14" s="205">
        <f>K14/168593350*100</f>
        <v>20.70994911721014</v>
      </c>
      <c r="N14" s="206"/>
      <c r="O14" s="207">
        <f>K14</f>
        <v>34915597</v>
      </c>
      <c r="P14" s="203">
        <v>0</v>
      </c>
      <c r="Q14" s="208"/>
      <c r="R14" s="203">
        <f>O14+P14</f>
        <v>34915597</v>
      </c>
      <c r="S14" s="208"/>
      <c r="T14" s="205">
        <f>M14</f>
        <v>20.70994911721014</v>
      </c>
      <c r="U14" s="208"/>
      <c r="V14" s="203">
        <v>0</v>
      </c>
      <c r="W14" s="209"/>
      <c r="X14" s="208"/>
      <c r="Y14" s="202">
        <v>0</v>
      </c>
      <c r="Z14" s="210">
        <v>0</v>
      </c>
      <c r="AA14" s="210">
        <f t="shared" ref="AA14:AA18" si="0">V14+Y14+Z14</f>
        <v>0</v>
      </c>
      <c r="AB14" s="210">
        <f>K14 + AA14</f>
        <v>34915597</v>
      </c>
      <c r="AC14" s="211">
        <f>AB14/$AB$19*100</f>
        <v>20.70994911721014</v>
      </c>
      <c r="AD14" s="212"/>
      <c r="AE14" s="212"/>
      <c r="AF14" s="213"/>
      <c r="AG14" s="203">
        <v>0</v>
      </c>
      <c r="AH14" s="214"/>
      <c r="AI14" s="205">
        <f>AG14/E14*100</f>
        <v>0</v>
      </c>
      <c r="AJ14" s="206"/>
      <c r="AK14" s="215">
        <v>33800000</v>
      </c>
      <c r="AL14" s="205">
        <f>AK14/E14*100</f>
        <v>96.804874910201306</v>
      </c>
      <c r="AM14" s="206"/>
      <c r="AN14" s="215">
        <v>0</v>
      </c>
      <c r="AO14" s="216">
        <v>0</v>
      </c>
      <c r="AP14" s="217"/>
      <c r="AQ14" s="215">
        <v>0</v>
      </c>
      <c r="AR14" s="216">
        <v>0</v>
      </c>
      <c r="AS14" s="217"/>
      <c r="AT14" s="215">
        <v>0</v>
      </c>
      <c r="AU14" s="216">
        <v>0</v>
      </c>
      <c r="AV14" s="217"/>
      <c r="AW14" s="218">
        <v>34915597</v>
      </c>
      <c r="AX14" s="219"/>
      <c r="AY14" s="219"/>
    </row>
    <row r="15" spans="1:51" s="137" customFormat="1" ht="19.5" customHeight="1">
      <c r="A15" s="199" t="s">
        <v>85</v>
      </c>
      <c r="B15" s="200" t="s">
        <v>27</v>
      </c>
      <c r="C15" s="201"/>
      <c r="D15" s="202">
        <f>D19-D14</f>
        <v>40753</v>
      </c>
      <c r="E15" s="203">
        <f>E19-E14</f>
        <v>133677753</v>
      </c>
      <c r="F15" s="204"/>
      <c r="G15" s="203">
        <v>0</v>
      </c>
      <c r="H15" s="204"/>
      <c r="I15" s="203">
        <v>0</v>
      </c>
      <c r="J15" s="204"/>
      <c r="K15" s="203">
        <f t="shared" ref="K15:K18" si="1">E15 + G15 + I15</f>
        <v>133677753</v>
      </c>
      <c r="L15" s="204"/>
      <c r="M15" s="205">
        <f>K15/168593350*100</f>
        <v>79.29005088278987</v>
      </c>
      <c r="N15" s="206"/>
      <c r="O15" s="207">
        <f t="shared" ref="O15:O18" si="2">K15</f>
        <v>133677753</v>
      </c>
      <c r="P15" s="203">
        <v>0</v>
      </c>
      <c r="Q15" s="208"/>
      <c r="R15" s="203">
        <f>O15+P15</f>
        <v>133677753</v>
      </c>
      <c r="S15" s="208"/>
      <c r="T15" s="205">
        <f>M15</f>
        <v>79.29005088278987</v>
      </c>
      <c r="U15" s="208"/>
      <c r="V15" s="203">
        <v>0</v>
      </c>
      <c r="W15" s="209"/>
      <c r="X15" s="208"/>
      <c r="Y15" s="202">
        <v>0</v>
      </c>
      <c r="Z15" s="210">
        <v>0</v>
      </c>
      <c r="AA15" s="210">
        <f t="shared" si="0"/>
        <v>0</v>
      </c>
      <c r="AB15" s="210">
        <f t="shared" ref="AB15:AB19" si="3">K15 + AA15</f>
        <v>133677753</v>
      </c>
      <c r="AC15" s="211">
        <f t="shared" ref="AC15" si="4">AB15/$AB$19*100</f>
        <v>79.29005088278987</v>
      </c>
      <c r="AD15" s="212"/>
      <c r="AE15" s="212"/>
      <c r="AF15" s="213"/>
      <c r="AG15" s="203">
        <v>42000000</v>
      </c>
      <c r="AH15" s="214"/>
      <c r="AI15" s="220">
        <f>AG15/E15*100</f>
        <v>31.418840500707695</v>
      </c>
      <c r="AJ15" s="206"/>
      <c r="AK15" s="221">
        <v>0</v>
      </c>
      <c r="AL15" s="220">
        <f>AK15/E15*100</f>
        <v>0</v>
      </c>
      <c r="AM15" s="206"/>
      <c r="AN15" s="215">
        <v>0</v>
      </c>
      <c r="AO15" s="216">
        <v>0</v>
      </c>
      <c r="AP15" s="217"/>
      <c r="AQ15" s="215">
        <v>0</v>
      </c>
      <c r="AR15" s="216">
        <v>0</v>
      </c>
      <c r="AS15" s="217"/>
      <c r="AT15" s="215">
        <v>0</v>
      </c>
      <c r="AU15" s="216">
        <v>0</v>
      </c>
      <c r="AV15" s="217"/>
      <c r="AW15" s="219">
        <f>AW19-AW14</f>
        <v>131875647</v>
      </c>
      <c r="AX15" s="219"/>
      <c r="AY15" s="219"/>
    </row>
    <row r="16" spans="1:51" s="137" customFormat="1" ht="30" customHeight="1">
      <c r="A16" s="199" t="s">
        <v>30</v>
      </c>
      <c r="B16" s="200" t="s">
        <v>86</v>
      </c>
      <c r="C16" s="201"/>
      <c r="D16" s="202">
        <v>0</v>
      </c>
      <c r="E16" s="203">
        <v>0</v>
      </c>
      <c r="F16" s="204"/>
      <c r="G16" s="203">
        <v>0</v>
      </c>
      <c r="H16" s="204"/>
      <c r="I16" s="203">
        <v>0</v>
      </c>
      <c r="J16" s="204"/>
      <c r="K16" s="203">
        <f t="shared" si="1"/>
        <v>0</v>
      </c>
      <c r="L16" s="204"/>
      <c r="M16" s="205">
        <v>0</v>
      </c>
      <c r="N16" s="206"/>
      <c r="O16" s="207">
        <f t="shared" si="2"/>
        <v>0</v>
      </c>
      <c r="P16" s="203">
        <v>0</v>
      </c>
      <c r="Q16" s="208"/>
      <c r="R16" s="203">
        <f t="shared" ref="R16:R18" si="5">O16+P16</f>
        <v>0</v>
      </c>
      <c r="S16" s="208"/>
      <c r="T16" s="205">
        <v>0</v>
      </c>
      <c r="U16" s="222"/>
      <c r="V16" s="203">
        <v>0</v>
      </c>
      <c r="W16" s="209"/>
      <c r="X16" s="208"/>
      <c r="Y16" s="202">
        <v>0</v>
      </c>
      <c r="Z16" s="210">
        <v>0</v>
      </c>
      <c r="AA16" s="210">
        <f t="shared" si="0"/>
        <v>0</v>
      </c>
      <c r="AB16" s="210">
        <f t="shared" si="3"/>
        <v>0</v>
      </c>
      <c r="AC16" s="211">
        <v>0</v>
      </c>
      <c r="AD16" s="212"/>
      <c r="AE16" s="212"/>
      <c r="AF16" s="213"/>
      <c r="AG16" s="203">
        <v>0</v>
      </c>
      <c r="AH16" s="214"/>
      <c r="AI16" s="223">
        <v>0</v>
      </c>
      <c r="AJ16" s="204"/>
      <c r="AK16" s="221">
        <v>0</v>
      </c>
      <c r="AL16" s="224">
        <v>0</v>
      </c>
      <c r="AM16" s="224"/>
      <c r="AN16" s="215">
        <v>0</v>
      </c>
      <c r="AO16" s="216">
        <v>0</v>
      </c>
      <c r="AP16" s="217"/>
      <c r="AQ16" s="215">
        <v>0</v>
      </c>
      <c r="AR16" s="216">
        <v>0</v>
      </c>
      <c r="AS16" s="217"/>
      <c r="AT16" s="215">
        <v>0</v>
      </c>
      <c r="AU16" s="216">
        <v>0</v>
      </c>
      <c r="AV16" s="217"/>
      <c r="AW16" s="219">
        <v>0</v>
      </c>
      <c r="AX16" s="219"/>
      <c r="AY16" s="219"/>
    </row>
    <row r="17" spans="1:51" s="137" customFormat="1" ht="30.75" customHeight="1">
      <c r="A17" s="199" t="s">
        <v>87</v>
      </c>
      <c r="B17" s="200" t="s">
        <v>88</v>
      </c>
      <c r="C17" s="201"/>
      <c r="D17" s="202">
        <v>0</v>
      </c>
      <c r="E17" s="203">
        <v>0</v>
      </c>
      <c r="F17" s="204"/>
      <c r="G17" s="203">
        <v>0</v>
      </c>
      <c r="H17" s="204"/>
      <c r="I17" s="203">
        <v>0</v>
      </c>
      <c r="J17" s="204"/>
      <c r="K17" s="203">
        <f t="shared" si="1"/>
        <v>0</v>
      </c>
      <c r="L17" s="204"/>
      <c r="M17" s="205">
        <v>0</v>
      </c>
      <c r="N17" s="206"/>
      <c r="O17" s="207">
        <f t="shared" si="2"/>
        <v>0</v>
      </c>
      <c r="P17" s="203">
        <v>0</v>
      </c>
      <c r="Q17" s="208"/>
      <c r="R17" s="203">
        <f t="shared" si="5"/>
        <v>0</v>
      </c>
      <c r="S17" s="208"/>
      <c r="T17" s="205">
        <v>0</v>
      </c>
      <c r="U17" s="222"/>
      <c r="V17" s="203">
        <v>0</v>
      </c>
      <c r="W17" s="209"/>
      <c r="X17" s="208"/>
      <c r="Y17" s="202">
        <v>0</v>
      </c>
      <c r="Z17" s="210">
        <v>0</v>
      </c>
      <c r="AA17" s="210">
        <f t="shared" si="0"/>
        <v>0</v>
      </c>
      <c r="AB17" s="210">
        <f t="shared" si="3"/>
        <v>0</v>
      </c>
      <c r="AC17" s="211">
        <v>0</v>
      </c>
      <c r="AD17" s="212"/>
      <c r="AE17" s="212"/>
      <c r="AF17" s="213"/>
      <c r="AG17" s="203">
        <v>0</v>
      </c>
      <c r="AH17" s="214"/>
      <c r="AI17" s="223">
        <v>0</v>
      </c>
      <c r="AJ17" s="204"/>
      <c r="AK17" s="221">
        <v>0</v>
      </c>
      <c r="AL17" s="224">
        <v>0</v>
      </c>
      <c r="AM17" s="224"/>
      <c r="AN17" s="215">
        <v>0</v>
      </c>
      <c r="AO17" s="216">
        <v>0</v>
      </c>
      <c r="AP17" s="217"/>
      <c r="AQ17" s="215">
        <v>0</v>
      </c>
      <c r="AR17" s="216">
        <v>0</v>
      </c>
      <c r="AS17" s="217"/>
      <c r="AT17" s="215">
        <v>0</v>
      </c>
      <c r="AU17" s="216">
        <v>0</v>
      </c>
      <c r="AV17" s="217"/>
      <c r="AW17" s="219">
        <v>0</v>
      </c>
      <c r="AX17" s="219"/>
      <c r="AY17" s="219"/>
    </row>
    <row r="18" spans="1:51" s="137" customFormat="1" ht="34.5" customHeight="1">
      <c r="A18" s="199" t="s">
        <v>89</v>
      </c>
      <c r="B18" s="200" t="s">
        <v>90</v>
      </c>
      <c r="C18" s="201"/>
      <c r="D18" s="202">
        <v>0</v>
      </c>
      <c r="E18" s="203">
        <v>0</v>
      </c>
      <c r="F18" s="204"/>
      <c r="G18" s="203">
        <v>0</v>
      </c>
      <c r="H18" s="204"/>
      <c r="I18" s="203">
        <v>0</v>
      </c>
      <c r="J18" s="204"/>
      <c r="K18" s="203">
        <f t="shared" si="1"/>
        <v>0</v>
      </c>
      <c r="L18" s="204"/>
      <c r="M18" s="205">
        <v>0</v>
      </c>
      <c r="N18" s="206"/>
      <c r="O18" s="207">
        <f t="shared" si="2"/>
        <v>0</v>
      </c>
      <c r="P18" s="203">
        <v>0</v>
      </c>
      <c r="Q18" s="208"/>
      <c r="R18" s="203">
        <f t="shared" si="5"/>
        <v>0</v>
      </c>
      <c r="S18" s="208"/>
      <c r="T18" s="205">
        <v>0</v>
      </c>
      <c r="U18" s="222"/>
      <c r="V18" s="203">
        <v>0</v>
      </c>
      <c r="W18" s="209"/>
      <c r="X18" s="208"/>
      <c r="Y18" s="202">
        <v>0</v>
      </c>
      <c r="Z18" s="210">
        <v>0</v>
      </c>
      <c r="AA18" s="210">
        <f t="shared" si="0"/>
        <v>0</v>
      </c>
      <c r="AB18" s="210">
        <f t="shared" si="3"/>
        <v>0</v>
      </c>
      <c r="AC18" s="211">
        <v>0</v>
      </c>
      <c r="AD18" s="212"/>
      <c r="AE18" s="212"/>
      <c r="AF18" s="213"/>
      <c r="AG18" s="203">
        <v>0</v>
      </c>
      <c r="AH18" s="214"/>
      <c r="AI18" s="223">
        <v>0</v>
      </c>
      <c r="AJ18" s="204"/>
      <c r="AK18" s="221">
        <v>0</v>
      </c>
      <c r="AL18" s="224">
        <v>0</v>
      </c>
      <c r="AM18" s="224"/>
      <c r="AN18" s="215">
        <v>0</v>
      </c>
      <c r="AO18" s="216">
        <v>0</v>
      </c>
      <c r="AP18" s="217"/>
      <c r="AQ18" s="215">
        <v>0</v>
      </c>
      <c r="AR18" s="216">
        <v>0</v>
      </c>
      <c r="AS18" s="217"/>
      <c r="AT18" s="215">
        <v>0</v>
      </c>
      <c r="AU18" s="216">
        <v>0</v>
      </c>
      <c r="AV18" s="217"/>
      <c r="AW18" s="219">
        <v>0</v>
      </c>
      <c r="AX18" s="219"/>
      <c r="AY18" s="219"/>
    </row>
    <row r="19" spans="1:51" s="137" customFormat="1" ht="12" thickBot="1">
      <c r="A19" s="225"/>
      <c r="B19" s="226" t="s">
        <v>33</v>
      </c>
      <c r="C19" s="227"/>
      <c r="D19" s="228">
        <v>40755</v>
      </c>
      <c r="E19" s="229">
        <v>168593350</v>
      </c>
      <c r="F19" s="230"/>
      <c r="G19" s="231">
        <v>0</v>
      </c>
      <c r="H19" s="232"/>
      <c r="I19" s="231">
        <v>0</v>
      </c>
      <c r="J19" s="232"/>
      <c r="K19" s="231">
        <f>SUM(K14:K18)</f>
        <v>168593350</v>
      </c>
      <c r="L19" s="232"/>
      <c r="M19" s="233">
        <f>SUM(M14:M18)</f>
        <v>100.00000000000001</v>
      </c>
      <c r="N19" s="232"/>
      <c r="O19" s="234">
        <f>SUM(O14:O18)</f>
        <v>168593350</v>
      </c>
      <c r="P19" s="231">
        <v>0</v>
      </c>
      <c r="Q19" s="232"/>
      <c r="R19" s="231">
        <f>SUM(R14:S18)</f>
        <v>168593350</v>
      </c>
      <c r="S19" s="232"/>
      <c r="T19" s="233">
        <f>T14+T15</f>
        <v>100.00000000000001</v>
      </c>
      <c r="U19" s="235"/>
      <c r="V19" s="231">
        <f>V14+V15</f>
        <v>0</v>
      </c>
      <c r="W19" s="236"/>
      <c r="X19" s="235"/>
      <c r="Y19" s="202">
        <v>0</v>
      </c>
      <c r="Z19" s="210">
        <v>0</v>
      </c>
      <c r="AA19" s="210">
        <f>V19+Y19+Z19</f>
        <v>0</v>
      </c>
      <c r="AB19" s="210">
        <f t="shared" si="3"/>
        <v>168593350</v>
      </c>
      <c r="AC19" s="211">
        <f>SUM(AC14:AC18)</f>
        <v>100.00000000000001</v>
      </c>
      <c r="AD19" s="212"/>
      <c r="AE19" s="212"/>
      <c r="AF19" s="213"/>
      <c r="AG19" s="231">
        <f>SUM(AG14:AG18)</f>
        <v>42000000</v>
      </c>
      <c r="AH19" s="237"/>
      <c r="AI19" s="238">
        <f>AG19/E19*100</f>
        <v>24.912014619793723</v>
      </c>
      <c r="AJ19" s="239"/>
      <c r="AK19" s="240">
        <f>SUM(AK14:AK18)</f>
        <v>33800000</v>
      </c>
      <c r="AL19" s="238">
        <f>AK19/E19*100</f>
        <v>20.048240336881616</v>
      </c>
      <c r="AM19" s="239"/>
      <c r="AN19" s="215">
        <v>0</v>
      </c>
      <c r="AO19" s="216">
        <v>0</v>
      </c>
      <c r="AP19" s="217"/>
      <c r="AQ19" s="215">
        <v>0</v>
      </c>
      <c r="AR19" s="216">
        <v>0</v>
      </c>
      <c r="AS19" s="217"/>
      <c r="AT19" s="215">
        <v>0</v>
      </c>
      <c r="AU19" s="216">
        <v>0</v>
      </c>
      <c r="AV19" s="217"/>
      <c r="AW19" s="219">
        <v>166791244</v>
      </c>
      <c r="AX19" s="219"/>
      <c r="AY19" s="219"/>
    </row>
    <row r="20" spans="1:51">
      <c r="A20" s="241" t="s">
        <v>112</v>
      </c>
      <c r="B20" s="242"/>
      <c r="C20" s="242"/>
      <c r="D20" s="242"/>
      <c r="E20" s="242"/>
      <c r="F20" s="242"/>
      <c r="G20" s="242"/>
      <c r="H20" s="242"/>
      <c r="I20" s="242"/>
      <c r="J20" s="242"/>
      <c r="K20" s="242"/>
      <c r="L20" s="242"/>
      <c r="M20" s="242"/>
      <c r="N20" s="242"/>
      <c r="O20" s="242"/>
      <c r="P20" s="242"/>
      <c r="Q20" s="242"/>
      <c r="R20" s="242"/>
      <c r="S20" s="242"/>
      <c r="T20" s="242"/>
      <c r="U20" s="242"/>
      <c r="V20" s="242"/>
      <c r="W20" s="242"/>
      <c r="X20" s="242"/>
      <c r="Y20" s="242"/>
      <c r="Z20" s="242"/>
      <c r="AA20" s="242"/>
      <c r="AB20" s="242"/>
      <c r="AC20" s="242"/>
      <c r="AD20" s="242"/>
      <c r="AE20" s="242"/>
      <c r="AF20" s="242"/>
      <c r="AG20" s="242"/>
      <c r="AH20" s="242"/>
      <c r="AI20" s="242"/>
      <c r="AJ20" s="242"/>
      <c r="AK20" s="242"/>
      <c r="AL20" s="242"/>
      <c r="AM20" s="242"/>
      <c r="AN20" s="243"/>
      <c r="AO20" s="243"/>
      <c r="AP20" s="243"/>
      <c r="AQ20" s="243"/>
      <c r="AR20" s="243"/>
      <c r="AS20" s="243"/>
      <c r="AT20" s="243"/>
      <c r="AU20" s="243"/>
      <c r="AV20" s="243"/>
      <c r="AW20" s="243"/>
      <c r="AX20" s="243"/>
    </row>
    <row r="21" spans="1:51" ht="20.25" customHeight="1">
      <c r="A21" s="245" t="s">
        <v>128</v>
      </c>
      <c r="B21" s="245"/>
      <c r="C21" s="245"/>
      <c r="D21" s="245"/>
      <c r="E21" s="245"/>
      <c r="F21" s="245"/>
      <c r="G21" s="245"/>
      <c r="H21" s="245"/>
      <c r="I21" s="245"/>
      <c r="J21" s="245"/>
      <c r="K21" s="245"/>
      <c r="L21" s="245"/>
      <c r="M21" s="245"/>
      <c r="N21" s="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245"/>
      <c r="AU21" s="245"/>
      <c r="AV21" s="245"/>
      <c r="AW21" s="245"/>
      <c r="AX21" s="245"/>
    </row>
    <row r="22" spans="1:51">
      <c r="A22" s="245"/>
      <c r="B22" s="245"/>
      <c r="C22" s="245"/>
      <c r="D22" s="245"/>
      <c r="E22" s="245"/>
      <c r="F22" s="245"/>
      <c r="G22" s="245"/>
      <c r="H22" s="245"/>
      <c r="I22" s="245"/>
      <c r="J22" s="245"/>
      <c r="K22" s="245"/>
      <c r="L22" s="245"/>
      <c r="M22" s="245"/>
      <c r="N22" s="245"/>
      <c r="O22" s="245"/>
      <c r="P22" s="245"/>
      <c r="Q22" s="245"/>
      <c r="R22" s="245"/>
      <c r="S22" s="245"/>
      <c r="T22" s="245"/>
      <c r="U22" s="245"/>
      <c r="V22" s="245"/>
      <c r="W22" s="245"/>
      <c r="X22" s="245"/>
      <c r="Y22" s="245"/>
      <c r="Z22" s="245"/>
      <c r="AA22" s="245"/>
      <c r="AB22" s="245"/>
      <c r="AC22" s="245"/>
      <c r="AD22" s="245"/>
      <c r="AE22" s="245"/>
      <c r="AF22" s="245"/>
      <c r="AG22" s="245"/>
      <c r="AH22" s="245"/>
      <c r="AI22" s="245"/>
      <c r="AJ22" s="245"/>
      <c r="AK22" s="245"/>
      <c r="AL22" s="245"/>
      <c r="AM22" s="245"/>
      <c r="AN22" s="245"/>
      <c r="AO22" s="245"/>
      <c r="AP22" s="245"/>
      <c r="AQ22" s="245"/>
      <c r="AR22" s="245"/>
      <c r="AS22" s="245"/>
      <c r="AT22" s="245"/>
      <c r="AU22" s="245"/>
      <c r="AV22" s="245"/>
      <c r="AW22" s="245"/>
      <c r="AX22" s="245"/>
    </row>
  </sheetData>
  <mergeCells count="147">
    <mergeCell ref="AT2:AV6"/>
    <mergeCell ref="AT7:AT13"/>
    <mergeCell ref="AU7:AV13"/>
    <mergeCell ref="AU14:AV14"/>
    <mergeCell ref="AU15:AV15"/>
    <mergeCell ref="AU16:AV16"/>
    <mergeCell ref="AU17:AV17"/>
    <mergeCell ref="AU18:AV18"/>
    <mergeCell ref="AQ2:AS6"/>
    <mergeCell ref="AQ7:AQ13"/>
    <mergeCell ref="AR7:AS13"/>
    <mergeCell ref="AR14:AS14"/>
    <mergeCell ref="AR15:AS15"/>
    <mergeCell ref="AR16:AS16"/>
    <mergeCell ref="AR17:AS17"/>
    <mergeCell ref="AR18:AS18"/>
    <mergeCell ref="AR19:AS19"/>
    <mergeCell ref="AC14:AF14"/>
    <mergeCell ref="AC15:AF15"/>
    <mergeCell ref="AC16:AF16"/>
    <mergeCell ref="AC17:AF17"/>
    <mergeCell ref="AC18:AF18"/>
    <mergeCell ref="AC19:AF19"/>
    <mergeCell ref="AN2:AP6"/>
    <mergeCell ref="AO7:AP13"/>
    <mergeCell ref="AO14:AP14"/>
    <mergeCell ref="AO15:AP15"/>
    <mergeCell ref="AO16:AP16"/>
    <mergeCell ref="AO17:AP17"/>
    <mergeCell ref="AO18:AP18"/>
    <mergeCell ref="AO19:AP19"/>
    <mergeCell ref="Y2:Y13"/>
    <mergeCell ref="Z2:Z13"/>
    <mergeCell ref="AA2:AA13"/>
    <mergeCell ref="AB2:AB13"/>
    <mergeCell ref="AN7:AN13"/>
    <mergeCell ref="AC2:AF13"/>
    <mergeCell ref="A1:AY1"/>
    <mergeCell ref="B2:C13"/>
    <mergeCell ref="D2:D13"/>
    <mergeCell ref="E2:F13"/>
    <mergeCell ref="G2:H13"/>
    <mergeCell ref="I2:J13"/>
    <mergeCell ref="K2:L13"/>
    <mergeCell ref="M2:N13"/>
    <mergeCell ref="O2:U6"/>
    <mergeCell ref="AL7:AM13"/>
    <mergeCell ref="O10:O13"/>
    <mergeCell ref="P10:Q13"/>
    <mergeCell ref="R10:S13"/>
    <mergeCell ref="AK2:AM6"/>
    <mergeCell ref="A3:A13"/>
    <mergeCell ref="V2:X13"/>
    <mergeCell ref="AG2:AJ6"/>
    <mergeCell ref="AW2:AY13"/>
    <mergeCell ref="O7:S9"/>
    <mergeCell ref="T7:U13"/>
    <mergeCell ref="AG7:AH13"/>
    <mergeCell ref="AI7:AJ13"/>
    <mergeCell ref="AK7:AK13"/>
    <mergeCell ref="AW15:AY15"/>
    <mergeCell ref="AW14:AY14"/>
    <mergeCell ref="B15:C15"/>
    <mergeCell ref="E15:F15"/>
    <mergeCell ref="G15:H15"/>
    <mergeCell ref="I15:J15"/>
    <mergeCell ref="K15:L15"/>
    <mergeCell ref="M15:N15"/>
    <mergeCell ref="P15:Q15"/>
    <mergeCell ref="R15:S15"/>
    <mergeCell ref="P14:Q14"/>
    <mergeCell ref="R14:S14"/>
    <mergeCell ref="T14:U14"/>
    <mergeCell ref="V14:X14"/>
    <mergeCell ref="B14:C14"/>
    <mergeCell ref="E14:F14"/>
    <mergeCell ref="G14:H14"/>
    <mergeCell ref="I14:J14"/>
    <mergeCell ref="K14:L14"/>
    <mergeCell ref="M14:N14"/>
    <mergeCell ref="AG14:AH14"/>
    <mergeCell ref="AI14:AJ14"/>
    <mergeCell ref="AL14:AM14"/>
    <mergeCell ref="B17:C17"/>
    <mergeCell ref="E17:F17"/>
    <mergeCell ref="G17:H17"/>
    <mergeCell ref="I17:J17"/>
    <mergeCell ref="K17:L17"/>
    <mergeCell ref="M17:N17"/>
    <mergeCell ref="P17:Q17"/>
    <mergeCell ref="R17:S17"/>
    <mergeCell ref="P16:Q16"/>
    <mergeCell ref="R16:S16"/>
    <mergeCell ref="B16:C16"/>
    <mergeCell ref="E16:F16"/>
    <mergeCell ref="G16:H16"/>
    <mergeCell ref="I16:J16"/>
    <mergeCell ref="K16:L16"/>
    <mergeCell ref="M16:N16"/>
    <mergeCell ref="AW19:AY19"/>
    <mergeCell ref="AW18:AY18"/>
    <mergeCell ref="T18:U18"/>
    <mergeCell ref="V18:X18"/>
    <mergeCell ref="T17:U17"/>
    <mergeCell ref="V17:X17"/>
    <mergeCell ref="AW17:AY17"/>
    <mergeCell ref="AU19:AV19"/>
    <mergeCell ref="B19:C19"/>
    <mergeCell ref="E19:F19"/>
    <mergeCell ref="G19:H19"/>
    <mergeCell ref="I19:J19"/>
    <mergeCell ref="K19:L19"/>
    <mergeCell ref="M19:N19"/>
    <mergeCell ref="P19:Q19"/>
    <mergeCell ref="R19:S19"/>
    <mergeCell ref="P18:Q18"/>
    <mergeCell ref="R18:S18"/>
    <mergeCell ref="B18:C18"/>
    <mergeCell ref="E18:F18"/>
    <mergeCell ref="G18:H18"/>
    <mergeCell ref="I18:J18"/>
    <mergeCell ref="K18:L18"/>
    <mergeCell ref="M18:N18"/>
    <mergeCell ref="A21:AX22"/>
    <mergeCell ref="A20:AX20"/>
    <mergeCell ref="AW16:AY16"/>
    <mergeCell ref="T16:U16"/>
    <mergeCell ref="V16:X16"/>
    <mergeCell ref="T15:U15"/>
    <mergeCell ref="V15:X15"/>
    <mergeCell ref="AI19:AJ19"/>
    <mergeCell ref="AG19:AH19"/>
    <mergeCell ref="AL17:AM17"/>
    <mergeCell ref="AL18:AM18"/>
    <mergeCell ref="AL19:AM19"/>
    <mergeCell ref="AG15:AH15"/>
    <mergeCell ref="AI15:AJ15"/>
    <mergeCell ref="AG16:AH16"/>
    <mergeCell ref="AI16:AJ16"/>
    <mergeCell ref="AL16:AM16"/>
    <mergeCell ref="AL15:AM15"/>
    <mergeCell ref="AG18:AH18"/>
    <mergeCell ref="AG17:AH17"/>
    <mergeCell ref="AI17:AJ17"/>
    <mergeCell ref="AI18:AJ18"/>
    <mergeCell ref="T19:U19"/>
    <mergeCell ref="V19:X19"/>
  </mergeCells>
  <pageMargins left="0.70866141732283505" right="0.31496062992126" top="0.74803149606299202" bottom="0.74803149606299202" header="0.31496062992126" footer="0.31496062992126"/>
  <pageSetup paperSize="5" scale="80" orientation="landscape" r:id="rId1"/>
</worksheet>
</file>

<file path=xl/worksheets/sheet3.xml><?xml version="1.0" encoding="utf-8"?>
<worksheet xmlns="http://schemas.openxmlformats.org/spreadsheetml/2006/main" xmlns:r="http://schemas.openxmlformats.org/officeDocument/2006/relationships">
  <dimension ref="A1:AN49"/>
  <sheetViews>
    <sheetView topLeftCell="A13" workbookViewId="0">
      <selection activeCell="C27" sqref="C27"/>
    </sheetView>
  </sheetViews>
  <sheetFormatPr defaultRowHeight="11.25"/>
  <cols>
    <col min="1" max="1" width="9.140625" style="244"/>
    <col min="2" max="2" width="32.5703125" style="244" bestFit="1" customWidth="1"/>
    <col min="3" max="3" width="9.140625" style="244"/>
    <col min="4" max="4" width="13.42578125" style="244" bestFit="1" customWidth="1"/>
    <col min="5" max="5" width="9.140625" style="244"/>
    <col min="6" max="6" width="14.140625" style="244" bestFit="1" customWidth="1"/>
    <col min="7" max="7" width="9.140625" style="244"/>
    <col min="8" max="8" width="13.7109375" style="244" bestFit="1" customWidth="1"/>
    <col min="9" max="9" width="15.7109375" style="244" bestFit="1" customWidth="1"/>
    <col min="10" max="10" width="9.140625" style="246"/>
    <col min="11" max="11" width="24.85546875" style="244" customWidth="1"/>
    <col min="12" max="12" width="14.140625" style="244" customWidth="1"/>
    <col min="13" max="13" width="9.140625" style="244"/>
    <col min="14" max="14" width="11.7109375" style="244" bestFit="1" customWidth="1"/>
    <col min="15" max="15" width="13.7109375" style="246" bestFit="1" customWidth="1"/>
    <col min="16" max="16" width="22" style="244" bestFit="1" customWidth="1"/>
    <col min="17" max="18" width="22" style="244" customWidth="1"/>
    <col min="19" max="21" width="27.28515625" style="246" customWidth="1"/>
    <col min="22" max="22" width="6.140625" style="246" bestFit="1" customWidth="1"/>
    <col min="23" max="23" width="9.140625" style="244"/>
    <col min="24" max="24" width="8.85546875" style="244" bestFit="1" customWidth="1"/>
    <col min="25" max="36" width="9.140625" style="244"/>
    <col min="37" max="37" width="23.42578125" style="244" bestFit="1" customWidth="1"/>
    <col min="38" max="16384" width="9.140625" style="244"/>
  </cols>
  <sheetData>
    <row r="1" spans="1:40" ht="12.75">
      <c r="A1" s="247" t="s">
        <v>344</v>
      </c>
      <c r="B1" s="248"/>
      <c r="C1" s="248"/>
      <c r="D1" s="248"/>
      <c r="E1" s="248"/>
      <c r="F1" s="248"/>
      <c r="G1" s="248"/>
      <c r="H1" s="248"/>
      <c r="I1" s="248"/>
      <c r="J1" s="248"/>
      <c r="K1" s="248"/>
      <c r="L1" s="248"/>
      <c r="M1" s="248"/>
      <c r="N1" s="248"/>
      <c r="O1" s="248"/>
      <c r="P1" s="248"/>
      <c r="Q1" s="248"/>
      <c r="R1" s="248"/>
      <c r="S1" s="248"/>
      <c r="T1" s="248"/>
      <c r="U1" s="248"/>
      <c r="V1" s="248"/>
      <c r="W1" s="248"/>
      <c r="X1" s="248"/>
      <c r="Y1" s="248"/>
      <c r="Z1" s="248"/>
      <c r="AA1" s="248"/>
      <c r="AB1" s="248"/>
      <c r="AC1" s="248"/>
      <c r="AD1" s="248"/>
      <c r="AE1" s="248"/>
      <c r="AF1" s="248"/>
      <c r="AG1" s="248"/>
      <c r="AH1" s="248"/>
      <c r="AI1" s="248"/>
      <c r="AJ1" s="248"/>
      <c r="AK1" s="249"/>
    </row>
    <row r="2" spans="1:40" ht="37.5" customHeight="1">
      <c r="A2" s="250" t="s">
        <v>104</v>
      </c>
      <c r="B2" s="251" t="s">
        <v>57</v>
      </c>
      <c r="C2" s="252"/>
      <c r="D2" s="251" t="s">
        <v>117</v>
      </c>
      <c r="E2" s="251" t="s">
        <v>32</v>
      </c>
      <c r="F2" s="251" t="s">
        <v>68</v>
      </c>
      <c r="G2" s="253" t="s">
        <v>45</v>
      </c>
      <c r="H2" s="254" t="s">
        <v>46</v>
      </c>
      <c r="I2" s="255" t="s">
        <v>62</v>
      </c>
      <c r="J2" s="256" t="s">
        <v>120</v>
      </c>
      <c r="K2" s="257" t="s">
        <v>114</v>
      </c>
      <c r="L2" s="258"/>
      <c r="M2" s="258"/>
      <c r="N2" s="258"/>
      <c r="O2" s="259"/>
      <c r="P2" s="260" t="s">
        <v>317</v>
      </c>
      <c r="Q2" s="260" t="s">
        <v>318</v>
      </c>
      <c r="R2" s="260" t="s">
        <v>310</v>
      </c>
      <c r="S2" s="261" t="s">
        <v>319</v>
      </c>
      <c r="T2" s="261" t="s">
        <v>309</v>
      </c>
      <c r="U2" s="261" t="s">
        <v>311</v>
      </c>
      <c r="V2" s="262" t="s">
        <v>320</v>
      </c>
      <c r="W2" s="263"/>
      <c r="X2" s="264"/>
      <c r="Y2" s="262" t="s">
        <v>312</v>
      </c>
      <c r="Z2" s="263"/>
      <c r="AA2" s="263"/>
      <c r="AB2" s="262" t="s">
        <v>313</v>
      </c>
      <c r="AC2" s="263"/>
      <c r="AD2" s="263"/>
      <c r="AE2" s="262" t="s">
        <v>315</v>
      </c>
      <c r="AF2" s="263"/>
      <c r="AG2" s="263"/>
      <c r="AH2" s="262" t="s">
        <v>321</v>
      </c>
      <c r="AI2" s="263"/>
      <c r="AJ2" s="263"/>
      <c r="AK2" s="265" t="s">
        <v>322</v>
      </c>
      <c r="AN2" s="266"/>
    </row>
    <row r="3" spans="1:40" ht="12.75">
      <c r="A3" s="267"/>
      <c r="B3" s="268" t="s">
        <v>116</v>
      </c>
      <c r="C3" s="269"/>
      <c r="D3" s="268" t="s">
        <v>118</v>
      </c>
      <c r="E3" s="268" t="s">
        <v>58</v>
      </c>
      <c r="F3" s="268" t="s">
        <v>69</v>
      </c>
      <c r="G3" s="270" t="s">
        <v>71</v>
      </c>
      <c r="H3" s="271" t="s">
        <v>31</v>
      </c>
      <c r="I3" s="270" t="s">
        <v>119</v>
      </c>
      <c r="J3" s="272" t="s">
        <v>121</v>
      </c>
      <c r="K3" s="273" t="s">
        <v>52</v>
      </c>
      <c r="L3" s="274"/>
      <c r="M3" s="274"/>
      <c r="N3" s="274"/>
      <c r="O3" s="275"/>
      <c r="P3" s="276"/>
      <c r="Q3" s="276"/>
      <c r="R3" s="276"/>
      <c r="S3" s="277"/>
      <c r="T3" s="277"/>
      <c r="U3" s="277"/>
      <c r="V3" s="278"/>
      <c r="W3" s="279"/>
      <c r="X3" s="280"/>
      <c r="Y3" s="278"/>
      <c r="Z3" s="279"/>
      <c r="AA3" s="279"/>
      <c r="AB3" s="278"/>
      <c r="AC3" s="279"/>
      <c r="AD3" s="279"/>
      <c r="AE3" s="278"/>
      <c r="AF3" s="279"/>
      <c r="AG3" s="279"/>
      <c r="AH3" s="278"/>
      <c r="AI3" s="279"/>
      <c r="AJ3" s="279"/>
      <c r="AK3" s="281"/>
    </row>
    <row r="4" spans="1:40" ht="12.75">
      <c r="A4" s="267"/>
      <c r="B4" s="282" t="s">
        <v>35</v>
      </c>
      <c r="C4" s="283"/>
      <c r="D4" s="268"/>
      <c r="E4" s="268" t="s">
        <v>59</v>
      </c>
      <c r="F4" s="268" t="s">
        <v>70</v>
      </c>
      <c r="G4" s="270" t="s">
        <v>43</v>
      </c>
      <c r="H4" s="271" t="s">
        <v>60</v>
      </c>
      <c r="I4" s="270" t="s">
        <v>63</v>
      </c>
      <c r="J4" s="272" t="s">
        <v>64</v>
      </c>
      <c r="K4" s="273" t="s">
        <v>44</v>
      </c>
      <c r="L4" s="274"/>
      <c r="M4" s="274"/>
      <c r="N4" s="274"/>
      <c r="O4" s="275"/>
      <c r="P4" s="276"/>
      <c r="Q4" s="276"/>
      <c r="R4" s="276"/>
      <c r="S4" s="277"/>
      <c r="T4" s="277"/>
      <c r="U4" s="277"/>
      <c r="V4" s="278"/>
      <c r="W4" s="279"/>
      <c r="X4" s="280"/>
      <c r="Y4" s="278"/>
      <c r="Z4" s="279"/>
      <c r="AA4" s="279"/>
      <c r="AB4" s="278"/>
      <c r="AC4" s="279"/>
      <c r="AD4" s="279"/>
      <c r="AE4" s="278"/>
      <c r="AF4" s="279"/>
      <c r="AG4" s="279"/>
      <c r="AH4" s="278"/>
      <c r="AI4" s="279"/>
      <c r="AJ4" s="279"/>
      <c r="AK4" s="281"/>
    </row>
    <row r="5" spans="1:40" ht="12.75">
      <c r="A5" s="284"/>
      <c r="B5" s="268"/>
      <c r="C5" s="269"/>
      <c r="D5" s="268"/>
      <c r="E5" s="268" t="s">
        <v>37</v>
      </c>
      <c r="F5" s="268" t="s">
        <v>38</v>
      </c>
      <c r="G5" s="270"/>
      <c r="H5" s="271" t="s">
        <v>61</v>
      </c>
      <c r="I5" s="270"/>
      <c r="J5" s="272">
        <v>1957</v>
      </c>
      <c r="K5" s="285"/>
      <c r="L5" s="286"/>
      <c r="M5" s="286"/>
      <c r="N5" s="287"/>
      <c r="O5" s="288"/>
      <c r="P5" s="276"/>
      <c r="Q5" s="276"/>
      <c r="R5" s="276"/>
      <c r="S5" s="277"/>
      <c r="T5" s="277"/>
      <c r="U5" s="277"/>
      <c r="V5" s="289"/>
      <c r="W5" s="290"/>
      <c r="X5" s="291"/>
      <c r="Y5" s="278"/>
      <c r="Z5" s="279"/>
      <c r="AA5" s="279"/>
      <c r="AB5" s="278"/>
      <c r="AC5" s="279"/>
      <c r="AD5" s="279"/>
      <c r="AE5" s="278"/>
      <c r="AF5" s="279"/>
      <c r="AG5" s="279"/>
      <c r="AH5" s="278"/>
      <c r="AI5" s="279"/>
      <c r="AJ5" s="279"/>
      <c r="AK5" s="281"/>
    </row>
    <row r="6" spans="1:40" ht="12.6" customHeight="1">
      <c r="A6" s="267"/>
      <c r="B6" s="268"/>
      <c r="C6" s="269"/>
      <c r="D6" s="268"/>
      <c r="E6" s="268"/>
      <c r="F6" s="268"/>
      <c r="G6" s="270"/>
      <c r="H6" s="292"/>
      <c r="I6" s="270"/>
      <c r="J6" s="272" t="s">
        <v>65</v>
      </c>
      <c r="K6" s="251" t="s">
        <v>115</v>
      </c>
      <c r="L6" s="293"/>
      <c r="M6" s="293"/>
      <c r="N6" s="252"/>
      <c r="O6" s="294" t="s">
        <v>49</v>
      </c>
      <c r="P6" s="276"/>
      <c r="Q6" s="276"/>
      <c r="R6" s="276"/>
      <c r="S6" s="277"/>
      <c r="T6" s="277"/>
      <c r="U6" s="277"/>
      <c r="V6" s="295" t="s">
        <v>54</v>
      </c>
      <c r="W6" s="296"/>
      <c r="X6" s="297" t="s">
        <v>314</v>
      </c>
      <c r="Y6" s="295" t="s">
        <v>54</v>
      </c>
      <c r="Z6" s="296"/>
      <c r="AA6" s="297" t="s">
        <v>314</v>
      </c>
      <c r="AB6" s="295" t="s">
        <v>54</v>
      </c>
      <c r="AC6" s="296"/>
      <c r="AD6" s="297" t="s">
        <v>314</v>
      </c>
      <c r="AE6" s="295" t="s">
        <v>54</v>
      </c>
      <c r="AF6" s="296"/>
      <c r="AG6" s="297" t="s">
        <v>314</v>
      </c>
      <c r="AH6" s="295" t="s">
        <v>54</v>
      </c>
      <c r="AI6" s="296"/>
      <c r="AJ6" s="297" t="s">
        <v>314</v>
      </c>
      <c r="AK6" s="281"/>
    </row>
    <row r="7" spans="1:40" ht="12.75">
      <c r="A7" s="267"/>
      <c r="B7" s="268"/>
      <c r="C7" s="269"/>
      <c r="D7" s="268"/>
      <c r="E7" s="268"/>
      <c r="F7" s="268"/>
      <c r="G7" s="270"/>
      <c r="H7" s="271"/>
      <c r="I7" s="270"/>
      <c r="J7" s="272" t="s">
        <v>66</v>
      </c>
      <c r="K7" s="298"/>
      <c r="L7" s="299"/>
      <c r="M7" s="300"/>
      <c r="N7" s="301"/>
      <c r="O7" s="294" t="s">
        <v>50</v>
      </c>
      <c r="P7" s="276"/>
      <c r="Q7" s="276"/>
      <c r="R7" s="276"/>
      <c r="S7" s="277"/>
      <c r="T7" s="277"/>
      <c r="U7" s="277"/>
      <c r="V7" s="302"/>
      <c r="W7" s="303"/>
      <c r="X7" s="304"/>
      <c r="Y7" s="302"/>
      <c r="Z7" s="303"/>
      <c r="AA7" s="304"/>
      <c r="AB7" s="302"/>
      <c r="AC7" s="303"/>
      <c r="AD7" s="304"/>
      <c r="AE7" s="302"/>
      <c r="AF7" s="303"/>
      <c r="AG7" s="304"/>
      <c r="AH7" s="302"/>
      <c r="AI7" s="303"/>
      <c r="AJ7" s="304"/>
      <c r="AK7" s="281"/>
    </row>
    <row r="8" spans="1:40" ht="12.75">
      <c r="A8" s="267"/>
      <c r="B8" s="268"/>
      <c r="C8" s="269"/>
      <c r="D8" s="268"/>
      <c r="E8" s="268"/>
      <c r="F8" s="268"/>
      <c r="G8" s="270"/>
      <c r="H8" s="271"/>
      <c r="I8" s="270"/>
      <c r="J8" s="272"/>
      <c r="K8" s="305" t="s">
        <v>113</v>
      </c>
      <c r="L8" s="306"/>
      <c r="M8" s="307" t="s">
        <v>48</v>
      </c>
      <c r="N8" s="307" t="s">
        <v>33</v>
      </c>
      <c r="O8" s="308" t="s">
        <v>51</v>
      </c>
      <c r="P8" s="276"/>
      <c r="Q8" s="276"/>
      <c r="R8" s="276"/>
      <c r="S8" s="277"/>
      <c r="T8" s="277"/>
      <c r="U8" s="277"/>
      <c r="V8" s="302"/>
      <c r="W8" s="303"/>
      <c r="X8" s="304"/>
      <c r="Y8" s="302"/>
      <c r="Z8" s="303"/>
      <c r="AA8" s="304"/>
      <c r="AB8" s="302"/>
      <c r="AC8" s="303"/>
      <c r="AD8" s="304"/>
      <c r="AE8" s="302"/>
      <c r="AF8" s="303"/>
      <c r="AG8" s="304"/>
      <c r="AH8" s="302"/>
      <c r="AI8" s="303"/>
      <c r="AJ8" s="304"/>
      <c r="AK8" s="281"/>
    </row>
    <row r="9" spans="1:40" ht="12.75">
      <c r="A9" s="309"/>
      <c r="B9" s="310"/>
      <c r="C9" s="301"/>
      <c r="D9" s="310"/>
      <c r="E9" s="310"/>
      <c r="F9" s="310"/>
      <c r="G9" s="311"/>
      <c r="H9" s="312"/>
      <c r="I9" s="311"/>
      <c r="J9" s="313"/>
      <c r="K9" s="314"/>
      <c r="L9" s="315"/>
      <c r="M9" s="316"/>
      <c r="N9" s="316"/>
      <c r="O9" s="317"/>
      <c r="P9" s="318"/>
      <c r="Q9" s="318"/>
      <c r="R9" s="318"/>
      <c r="S9" s="319"/>
      <c r="T9" s="319"/>
      <c r="U9" s="319"/>
      <c r="V9" s="320"/>
      <c r="W9" s="321"/>
      <c r="X9" s="322"/>
      <c r="Y9" s="320"/>
      <c r="Z9" s="321"/>
      <c r="AA9" s="322"/>
      <c r="AB9" s="320"/>
      <c r="AC9" s="321"/>
      <c r="AD9" s="322"/>
      <c r="AE9" s="320"/>
      <c r="AF9" s="321"/>
      <c r="AG9" s="322"/>
      <c r="AH9" s="320"/>
      <c r="AI9" s="321"/>
      <c r="AJ9" s="322"/>
      <c r="AK9" s="323"/>
    </row>
    <row r="10" spans="1:40" ht="12.75">
      <c r="A10" s="267"/>
      <c r="B10" s="285"/>
      <c r="C10" s="324"/>
      <c r="D10" s="285"/>
      <c r="E10" s="285"/>
      <c r="F10" s="285"/>
      <c r="G10" s="325"/>
      <c r="H10" s="271"/>
      <c r="I10" s="271"/>
      <c r="J10" s="326"/>
      <c r="K10" s="285"/>
      <c r="L10" s="324"/>
      <c r="M10" s="327"/>
      <c r="N10" s="327"/>
      <c r="O10" s="328"/>
      <c r="P10" s="271"/>
      <c r="Q10" s="271"/>
      <c r="R10" s="271"/>
      <c r="S10" s="271"/>
      <c r="T10" s="271"/>
      <c r="U10" s="271"/>
      <c r="V10" s="326"/>
      <c r="W10" s="324"/>
      <c r="X10" s="327"/>
      <c r="Y10" s="285"/>
      <c r="Z10" s="324"/>
      <c r="AA10" s="327"/>
      <c r="AB10" s="285"/>
      <c r="AC10" s="285"/>
      <c r="AD10" s="285"/>
      <c r="AE10" s="285"/>
      <c r="AF10" s="285"/>
      <c r="AG10" s="285"/>
      <c r="AH10" s="285"/>
      <c r="AI10" s="285"/>
      <c r="AJ10" s="285"/>
      <c r="AK10" s="329"/>
    </row>
    <row r="11" spans="1:40" ht="12.75">
      <c r="A11" s="330"/>
      <c r="B11" s="331"/>
      <c r="C11" s="332"/>
      <c r="D11" s="333"/>
      <c r="E11" s="333"/>
      <c r="F11" s="333"/>
      <c r="G11" s="334"/>
      <c r="H11" s="335"/>
      <c r="I11" s="335"/>
      <c r="J11" s="336"/>
      <c r="K11" s="337"/>
      <c r="L11" s="338"/>
      <c r="M11" s="339"/>
      <c r="N11" s="339"/>
      <c r="O11" s="340"/>
      <c r="P11" s="335"/>
      <c r="Q11" s="335"/>
      <c r="R11" s="335"/>
      <c r="S11" s="335"/>
      <c r="T11" s="335"/>
      <c r="U11" s="335"/>
      <c r="V11" s="337"/>
      <c r="W11" s="338"/>
      <c r="X11" s="339"/>
      <c r="Y11" s="337"/>
      <c r="Z11" s="338"/>
      <c r="AA11" s="339"/>
      <c r="AB11" s="333"/>
      <c r="AC11" s="333"/>
      <c r="AD11" s="333"/>
      <c r="AE11" s="333"/>
      <c r="AF11" s="333"/>
      <c r="AG11" s="333"/>
      <c r="AH11" s="333"/>
      <c r="AI11" s="333"/>
      <c r="AJ11" s="333"/>
      <c r="AK11" s="341"/>
    </row>
    <row r="12" spans="1:40" ht="12.75">
      <c r="A12" s="309"/>
      <c r="B12" s="298"/>
      <c r="C12" s="342"/>
      <c r="D12" s="343"/>
      <c r="E12" s="343"/>
      <c r="F12" s="343"/>
      <c r="G12" s="344"/>
      <c r="H12" s="345"/>
      <c r="I12" s="345"/>
      <c r="J12" s="346"/>
      <c r="K12" s="343"/>
      <c r="L12" s="347"/>
      <c r="M12" s="348"/>
      <c r="N12" s="348"/>
      <c r="O12" s="349"/>
      <c r="P12" s="345"/>
      <c r="Q12" s="345"/>
      <c r="R12" s="345"/>
      <c r="S12" s="345"/>
      <c r="T12" s="345"/>
      <c r="U12" s="345"/>
      <c r="V12" s="346"/>
      <c r="W12" s="347"/>
      <c r="X12" s="348"/>
      <c r="Y12" s="343"/>
      <c r="Z12" s="347"/>
      <c r="AA12" s="348"/>
      <c r="AB12" s="343"/>
      <c r="AC12" s="343"/>
      <c r="AD12" s="343"/>
      <c r="AE12" s="343"/>
      <c r="AF12" s="343"/>
      <c r="AG12" s="343"/>
      <c r="AH12" s="343"/>
      <c r="AI12" s="343"/>
      <c r="AJ12" s="343"/>
      <c r="AK12" s="350"/>
    </row>
    <row r="13" spans="1:40">
      <c r="A13" s="351" t="s">
        <v>0</v>
      </c>
      <c r="B13" s="352" t="s">
        <v>1</v>
      </c>
      <c r="C13" s="353"/>
      <c r="D13" s="354"/>
      <c r="E13" s="354"/>
      <c r="F13" s="354"/>
      <c r="G13" s="355"/>
      <c r="H13" s="355"/>
      <c r="I13" s="355"/>
      <c r="J13" s="356"/>
      <c r="K13" s="354"/>
      <c r="L13" s="357"/>
      <c r="M13" s="358"/>
      <c r="N13" s="358"/>
      <c r="O13" s="356"/>
      <c r="P13" s="355"/>
      <c r="Q13" s="355"/>
      <c r="R13" s="355"/>
      <c r="S13" s="355"/>
      <c r="T13" s="359"/>
      <c r="U13" s="359"/>
      <c r="V13" s="360"/>
      <c r="W13" s="357"/>
      <c r="X13" s="358"/>
      <c r="Y13" s="354"/>
      <c r="Z13" s="357"/>
      <c r="AA13" s="358"/>
      <c r="AB13" s="354"/>
      <c r="AC13" s="354"/>
      <c r="AD13" s="354"/>
      <c r="AE13" s="354"/>
      <c r="AF13" s="354"/>
      <c r="AG13" s="354"/>
      <c r="AH13" s="354"/>
      <c r="AI13" s="354"/>
      <c r="AJ13" s="354"/>
      <c r="AK13" s="361"/>
    </row>
    <row r="14" spans="1:40">
      <c r="A14" s="351"/>
      <c r="B14" s="352" t="s">
        <v>25</v>
      </c>
      <c r="C14" s="353"/>
      <c r="D14" s="354"/>
      <c r="E14" s="354"/>
      <c r="F14" s="354"/>
      <c r="G14" s="355"/>
      <c r="H14" s="355"/>
      <c r="I14" s="355"/>
      <c r="J14" s="356"/>
      <c r="K14" s="354"/>
      <c r="L14" s="357"/>
      <c r="M14" s="358"/>
      <c r="N14" s="358"/>
      <c r="O14" s="356"/>
      <c r="P14" s="355"/>
      <c r="Q14" s="355"/>
      <c r="R14" s="355"/>
      <c r="S14" s="355"/>
      <c r="T14" s="359"/>
      <c r="U14" s="359"/>
      <c r="V14" s="360"/>
      <c r="W14" s="357"/>
      <c r="X14" s="358"/>
      <c r="Y14" s="354"/>
      <c r="Z14" s="357"/>
      <c r="AA14" s="358"/>
      <c r="AB14" s="354"/>
      <c r="AC14" s="354"/>
      <c r="AD14" s="354"/>
      <c r="AE14" s="354"/>
      <c r="AF14" s="354"/>
      <c r="AG14" s="354"/>
      <c r="AH14" s="354"/>
      <c r="AI14" s="354"/>
      <c r="AJ14" s="354"/>
      <c r="AK14" s="361"/>
    </row>
    <row r="15" spans="1:40">
      <c r="A15" s="362" t="s">
        <v>2</v>
      </c>
      <c r="B15" s="363" t="s">
        <v>3</v>
      </c>
      <c r="C15" s="364"/>
      <c r="D15" s="365"/>
      <c r="E15" s="365"/>
      <c r="F15" s="365"/>
      <c r="G15" s="366"/>
      <c r="H15" s="366"/>
      <c r="I15" s="367"/>
      <c r="J15" s="368"/>
      <c r="K15" s="369"/>
      <c r="L15" s="370"/>
      <c r="M15" s="365"/>
      <c r="N15" s="371"/>
      <c r="O15" s="368"/>
      <c r="P15" s="372"/>
      <c r="Q15" s="372"/>
      <c r="R15" s="372"/>
      <c r="S15" s="372"/>
      <c r="T15" s="373"/>
      <c r="U15" s="373"/>
      <c r="V15" s="374"/>
      <c r="W15" s="370"/>
      <c r="X15" s="365"/>
      <c r="Y15" s="369"/>
      <c r="Z15" s="370"/>
      <c r="AA15" s="365"/>
      <c r="AB15" s="371"/>
      <c r="AC15" s="371"/>
      <c r="AD15" s="371"/>
      <c r="AE15" s="371"/>
      <c r="AF15" s="371"/>
      <c r="AG15" s="371"/>
      <c r="AH15" s="371"/>
      <c r="AI15" s="371"/>
      <c r="AJ15" s="371"/>
      <c r="AK15" s="375"/>
    </row>
    <row r="16" spans="1:40" ht="13.5" customHeight="1">
      <c r="A16" s="376" t="s">
        <v>4</v>
      </c>
      <c r="B16" s="377" t="s">
        <v>5</v>
      </c>
      <c r="C16" s="378"/>
      <c r="D16" s="379"/>
      <c r="E16" s="380">
        <f>SUM(E19:E20)</f>
        <v>2</v>
      </c>
      <c r="F16" s="380">
        <f>SUM(F19:F20)</f>
        <v>34915597</v>
      </c>
      <c r="G16" s="381">
        <v>0</v>
      </c>
      <c r="H16" s="381">
        <v>0</v>
      </c>
      <c r="I16" s="381">
        <f>F16+G16+H16</f>
        <v>34915597</v>
      </c>
      <c r="J16" s="382">
        <f>SUM(J19:J20)</f>
        <v>20.70994911721014</v>
      </c>
      <c r="K16" s="383">
        <f>I16</f>
        <v>34915597</v>
      </c>
      <c r="L16" s="384"/>
      <c r="M16" s="380">
        <v>0</v>
      </c>
      <c r="N16" s="381">
        <f>SUM(K16:M16)</f>
        <v>34915597</v>
      </c>
      <c r="O16" s="382">
        <f>SUM(O19:O20)</f>
        <v>20.70994911721014</v>
      </c>
      <c r="P16" s="385">
        <f>SUM(P19:P20)</f>
        <v>0</v>
      </c>
      <c r="Q16" s="385">
        <f>SUM(Q19:Q20)</f>
        <v>0</v>
      </c>
      <c r="R16" s="385">
        <f>SUM(R19:R20)</f>
        <v>0</v>
      </c>
      <c r="S16" s="380">
        <f>SUM(P16+Q16+R16)</f>
        <v>0</v>
      </c>
      <c r="T16" s="381">
        <f>I16 + S16</f>
        <v>34915597</v>
      </c>
      <c r="U16" s="386">
        <f>SUM(U19:U20)</f>
        <v>20.70994911721014</v>
      </c>
      <c r="V16" s="387">
        <f>SUM(V19:V20)</f>
        <v>0</v>
      </c>
      <c r="W16" s="384"/>
      <c r="X16" s="382">
        <f>IF(V16=0,0,V16/$I16*100)</f>
        <v>0</v>
      </c>
      <c r="Y16" s="387">
        <f>SUM(Y19:Y20)</f>
        <v>33800000</v>
      </c>
      <c r="Z16" s="384"/>
      <c r="AA16" s="382">
        <f>IF(Y16=0,0,Y16/$I16*100)</f>
        <v>96.804874910201306</v>
      </c>
      <c r="AB16" s="387">
        <f>SUM(AB19:AB20)</f>
        <v>0</v>
      </c>
      <c r="AC16" s="384"/>
      <c r="AD16" s="382">
        <f>IF(AB16=0,0,AB16/$I16*100)</f>
        <v>0</v>
      </c>
      <c r="AE16" s="387">
        <f>SUM(AE19:AE20)</f>
        <v>0</v>
      </c>
      <c r="AF16" s="384"/>
      <c r="AG16" s="382">
        <f>IF(AE16=0,0,AE16/$I16*100)</f>
        <v>0</v>
      </c>
      <c r="AH16" s="387">
        <f>SUM(AH19:AH20)</f>
        <v>0</v>
      </c>
      <c r="AI16" s="384"/>
      <c r="AJ16" s="382">
        <f>IF(AH16=0,0,AH16/$I16*100)</f>
        <v>0</v>
      </c>
      <c r="AK16" s="388">
        <f>SUM(AK19:AK20)</f>
        <v>34915597</v>
      </c>
    </row>
    <row r="17" spans="1:37" ht="13.5" customHeight="1">
      <c r="A17" s="389"/>
      <c r="B17" s="390" t="s">
        <v>6</v>
      </c>
      <c r="C17" s="391"/>
      <c r="D17" s="392"/>
      <c r="E17" s="393"/>
      <c r="F17" s="393"/>
      <c r="G17" s="394"/>
      <c r="H17" s="394"/>
      <c r="I17" s="393"/>
      <c r="J17" s="395"/>
      <c r="K17" s="396"/>
      <c r="L17" s="397"/>
      <c r="M17" s="393"/>
      <c r="N17" s="393"/>
      <c r="O17" s="395"/>
      <c r="P17" s="393"/>
      <c r="Q17" s="393"/>
      <c r="R17" s="393"/>
      <c r="S17" s="393">
        <v>0</v>
      </c>
      <c r="T17" s="393">
        <v>0</v>
      </c>
      <c r="U17" s="398"/>
      <c r="V17" s="396"/>
      <c r="W17" s="397"/>
      <c r="X17" s="395"/>
      <c r="Y17" s="396"/>
      <c r="Z17" s="397"/>
      <c r="AA17" s="395"/>
      <c r="AB17" s="396"/>
      <c r="AC17" s="397"/>
      <c r="AD17" s="395"/>
      <c r="AE17" s="396"/>
      <c r="AF17" s="397"/>
      <c r="AG17" s="395"/>
      <c r="AH17" s="396"/>
      <c r="AI17" s="397"/>
      <c r="AJ17" s="395"/>
      <c r="AK17" s="399"/>
    </row>
    <row r="18" spans="1:37" ht="14.45" customHeight="1">
      <c r="A18" s="400"/>
      <c r="B18" s="401" t="s">
        <v>7</v>
      </c>
      <c r="C18" s="402"/>
      <c r="D18" s="403"/>
      <c r="E18" s="404"/>
      <c r="F18" s="404"/>
      <c r="G18" s="405"/>
      <c r="H18" s="405"/>
      <c r="I18" s="404"/>
      <c r="J18" s="406"/>
      <c r="K18" s="407"/>
      <c r="L18" s="408"/>
      <c r="M18" s="404"/>
      <c r="N18" s="404"/>
      <c r="O18" s="406"/>
      <c r="P18" s="404"/>
      <c r="Q18" s="404"/>
      <c r="R18" s="404"/>
      <c r="S18" s="404"/>
      <c r="T18" s="404"/>
      <c r="U18" s="409"/>
      <c r="V18" s="407"/>
      <c r="W18" s="408"/>
      <c r="X18" s="406"/>
      <c r="Y18" s="407"/>
      <c r="Z18" s="408"/>
      <c r="AA18" s="406"/>
      <c r="AB18" s="407"/>
      <c r="AC18" s="408"/>
      <c r="AD18" s="406"/>
      <c r="AE18" s="407"/>
      <c r="AF18" s="408"/>
      <c r="AG18" s="406"/>
      <c r="AH18" s="407"/>
      <c r="AI18" s="408"/>
      <c r="AJ18" s="406"/>
      <c r="AK18" s="410"/>
    </row>
    <row r="19" spans="1:37" ht="12.75">
      <c r="A19" s="411">
        <v>1</v>
      </c>
      <c r="B19" s="412" t="s">
        <v>328</v>
      </c>
      <c r="C19" s="413"/>
      <c r="D19" s="414" t="s">
        <v>329</v>
      </c>
      <c r="E19" s="365">
        <v>1</v>
      </c>
      <c r="F19" s="415">
        <v>29025566</v>
      </c>
      <c r="G19" s="416">
        <v>0</v>
      </c>
      <c r="H19" s="416">
        <v>0</v>
      </c>
      <c r="I19" s="417">
        <f>F19+G19+H19</f>
        <v>29025566</v>
      </c>
      <c r="J19" s="418">
        <f>I19/168593350*100</f>
        <v>17.216317250947323</v>
      </c>
      <c r="K19" s="419">
        <f>I19</f>
        <v>29025566</v>
      </c>
      <c r="L19" s="384"/>
      <c r="M19" s="365">
        <v>0</v>
      </c>
      <c r="N19" s="365">
        <f>SUM(K19:M19)</f>
        <v>29025566</v>
      </c>
      <c r="O19" s="368">
        <f>I19/168593350*100</f>
        <v>17.216317250947323</v>
      </c>
      <c r="P19" s="420">
        <v>0</v>
      </c>
      <c r="Q19" s="420">
        <v>0</v>
      </c>
      <c r="R19" s="420">
        <v>0</v>
      </c>
      <c r="S19" s="420">
        <f>SUM(P19+Q19+R19)</f>
        <v>0</v>
      </c>
      <c r="T19" s="420">
        <f>I19 + S19</f>
        <v>29025566</v>
      </c>
      <c r="U19" s="421">
        <f>O19+S19</f>
        <v>17.216317250947323</v>
      </c>
      <c r="V19" s="422">
        <v>0</v>
      </c>
      <c r="W19" s="423"/>
      <c r="X19" s="368">
        <f>IF(V19=0,0,V19/$I19*100)</f>
        <v>0</v>
      </c>
      <c r="Y19" s="422">
        <v>29000000</v>
      </c>
      <c r="Z19" s="423"/>
      <c r="AA19" s="368">
        <f>IF(Y19=0,0,Y19/$I19*100)</f>
        <v>99.911919030278341</v>
      </c>
      <c r="AB19" s="422">
        <v>0</v>
      </c>
      <c r="AC19" s="423"/>
      <c r="AD19" s="368">
        <f t="shared" ref="AD19:AD20" si="0">IF(AB19=0,0,AB19/$I19*100)</f>
        <v>0</v>
      </c>
      <c r="AE19" s="422">
        <v>0</v>
      </c>
      <c r="AF19" s="423"/>
      <c r="AG19" s="368">
        <f>IF(AE19=0,0,AE19/$I19*100)</f>
        <v>0</v>
      </c>
      <c r="AH19" s="422">
        <v>0</v>
      </c>
      <c r="AI19" s="423"/>
      <c r="AJ19" s="368">
        <f t="shared" ref="AJ19" si="1">IF(AH19=0,0,AH19/$I19*100)</f>
        <v>0</v>
      </c>
      <c r="AK19" s="424">
        <v>29025566</v>
      </c>
    </row>
    <row r="20" spans="1:37" ht="12.75">
      <c r="A20" s="411">
        <f>A19+1</f>
        <v>2</v>
      </c>
      <c r="B20" s="412" t="s">
        <v>330</v>
      </c>
      <c r="C20" s="413"/>
      <c r="D20" s="414" t="s">
        <v>331</v>
      </c>
      <c r="E20" s="365">
        <v>1</v>
      </c>
      <c r="F20" s="415">
        <v>5890031</v>
      </c>
      <c r="G20" s="416">
        <v>0</v>
      </c>
      <c r="H20" s="416">
        <v>0</v>
      </c>
      <c r="I20" s="417">
        <f t="shared" ref="I20" si="2">F20+G20+H20</f>
        <v>5890031</v>
      </c>
      <c r="J20" s="418">
        <f>I20/168593350*100</f>
        <v>3.4936318662628154</v>
      </c>
      <c r="K20" s="419">
        <f t="shared" ref="K20" si="3">I20</f>
        <v>5890031</v>
      </c>
      <c r="L20" s="384"/>
      <c r="M20" s="365">
        <v>0</v>
      </c>
      <c r="N20" s="365">
        <f t="shared" ref="N20" si="4">SUM(K20:M20)</f>
        <v>5890031</v>
      </c>
      <c r="O20" s="368">
        <f>I20/168593350*100</f>
        <v>3.4936318662628154</v>
      </c>
      <c r="P20" s="420">
        <v>0</v>
      </c>
      <c r="Q20" s="420">
        <v>0</v>
      </c>
      <c r="R20" s="420">
        <v>0</v>
      </c>
      <c r="S20" s="420">
        <f t="shared" ref="S20:S22" si="5">SUM(P20+Q20+R20)</f>
        <v>0</v>
      </c>
      <c r="T20" s="420">
        <f t="shared" ref="T20:T22" si="6">I20 + S20</f>
        <v>5890031</v>
      </c>
      <c r="U20" s="421">
        <f t="shared" ref="U20:U22" si="7">O20+S20</f>
        <v>3.4936318662628154</v>
      </c>
      <c r="V20" s="422">
        <v>0</v>
      </c>
      <c r="W20" s="423"/>
      <c r="X20" s="368">
        <f t="shared" ref="X20:X22" si="8">IF(V20=0,0,V20/$I20*100)</f>
        <v>0</v>
      </c>
      <c r="Y20" s="422">
        <v>4800000</v>
      </c>
      <c r="Z20" s="423"/>
      <c r="AA20" s="368">
        <f t="shared" ref="AA20:AA22" si="9">IF(Y20=0,0,Y20/$I20*100)</f>
        <v>81.49362881112171</v>
      </c>
      <c r="AB20" s="422">
        <v>0</v>
      </c>
      <c r="AC20" s="423"/>
      <c r="AD20" s="368">
        <f t="shared" si="0"/>
        <v>0</v>
      </c>
      <c r="AE20" s="422">
        <v>0</v>
      </c>
      <c r="AF20" s="423"/>
      <c r="AG20" s="368">
        <f t="shared" ref="AG20" si="10">IF(AE20=0,0,AE20/$I20*100)</f>
        <v>0</v>
      </c>
      <c r="AH20" s="422">
        <v>0</v>
      </c>
      <c r="AI20" s="423"/>
      <c r="AJ20" s="368">
        <f t="shared" ref="AJ20" si="11">IF(AH20=0,0,AH20/$I20*100)</f>
        <v>0</v>
      </c>
      <c r="AK20" s="424">
        <v>5890031</v>
      </c>
    </row>
    <row r="21" spans="1:37" ht="12.75">
      <c r="A21" s="425"/>
      <c r="B21" s="426"/>
      <c r="C21" s="427"/>
      <c r="D21" s="428"/>
      <c r="E21" s="379"/>
      <c r="F21" s="429"/>
      <c r="G21" s="379"/>
      <c r="H21" s="379"/>
      <c r="J21" s="418"/>
      <c r="K21" s="419"/>
      <c r="L21" s="384"/>
      <c r="M21" s="379"/>
      <c r="N21" s="379"/>
      <c r="O21" s="368"/>
      <c r="P21" s="420"/>
      <c r="Q21" s="420"/>
      <c r="R21" s="420"/>
      <c r="S21" s="420"/>
      <c r="T21" s="420"/>
      <c r="U21" s="421"/>
      <c r="V21" s="430"/>
      <c r="W21" s="431"/>
      <c r="X21" s="365"/>
      <c r="Y21" s="432"/>
      <c r="Z21" s="433"/>
      <c r="AA21" s="434"/>
      <c r="AB21" s="430"/>
      <c r="AC21" s="431"/>
      <c r="AD21" s="435"/>
      <c r="AE21" s="435"/>
      <c r="AF21" s="435"/>
      <c r="AG21" s="435"/>
      <c r="AH21" s="435"/>
      <c r="AI21" s="435"/>
      <c r="AJ21" s="435"/>
      <c r="AK21" s="436"/>
    </row>
    <row r="22" spans="1:37" ht="12.75">
      <c r="A22" s="376" t="s">
        <v>8</v>
      </c>
      <c r="B22" s="377" t="s">
        <v>9</v>
      </c>
      <c r="C22" s="378"/>
      <c r="D22" s="437"/>
      <c r="E22" s="438">
        <v>0</v>
      </c>
      <c r="F22" s="438">
        <v>0</v>
      </c>
      <c r="G22" s="438">
        <v>0</v>
      </c>
      <c r="H22" s="438">
        <v>0</v>
      </c>
      <c r="I22" s="439">
        <f>F22+G22+H22</f>
        <v>0</v>
      </c>
      <c r="J22" s="418">
        <v>0</v>
      </c>
      <c r="K22" s="419">
        <v>0</v>
      </c>
      <c r="L22" s="384"/>
      <c r="M22" s="429">
        <v>0</v>
      </c>
      <c r="N22" s="429">
        <v>0</v>
      </c>
      <c r="O22" s="440">
        <v>0</v>
      </c>
      <c r="P22" s="441">
        <f>SUM(P19:P21)</f>
        <v>0</v>
      </c>
      <c r="Q22" s="441">
        <v>0</v>
      </c>
      <c r="R22" s="441">
        <v>0</v>
      </c>
      <c r="S22" s="420">
        <f t="shared" si="5"/>
        <v>0</v>
      </c>
      <c r="T22" s="420">
        <f t="shared" si="6"/>
        <v>0</v>
      </c>
      <c r="U22" s="421">
        <f t="shared" si="7"/>
        <v>0</v>
      </c>
      <c r="V22" s="387">
        <v>0</v>
      </c>
      <c r="W22" s="384"/>
      <c r="X22" s="368">
        <f t="shared" si="8"/>
        <v>0</v>
      </c>
      <c r="Y22" s="442">
        <v>0</v>
      </c>
      <c r="Z22" s="443"/>
      <c r="AA22" s="368">
        <f t="shared" si="9"/>
        <v>0</v>
      </c>
      <c r="AB22" s="442">
        <v>0</v>
      </c>
      <c r="AC22" s="443"/>
      <c r="AD22" s="368">
        <f t="shared" ref="AD22" si="12">IF(AB22=0,0,AB22/$I22*100)</f>
        <v>0</v>
      </c>
      <c r="AE22" s="442">
        <v>0</v>
      </c>
      <c r="AF22" s="443"/>
      <c r="AG22" s="368">
        <f t="shared" ref="AG22" si="13">IF(AE22=0,0,AE22/$I22*100)</f>
        <v>0</v>
      </c>
      <c r="AH22" s="442">
        <v>0</v>
      </c>
      <c r="AI22" s="443"/>
      <c r="AJ22" s="368">
        <f t="shared" ref="AJ22" si="14">IF(AH22=0,0,AH22/$I22*100)</f>
        <v>0</v>
      </c>
      <c r="AK22" s="444" t="e">
        <f>AK19+AK20+#REF!</f>
        <v>#REF!</v>
      </c>
    </row>
    <row r="23" spans="1:37" ht="13.5" customHeight="1">
      <c r="A23" s="445" t="s">
        <v>102</v>
      </c>
      <c r="B23" s="377" t="s">
        <v>12</v>
      </c>
      <c r="C23" s="446"/>
      <c r="D23" s="447"/>
      <c r="E23" s="448"/>
      <c r="F23" s="365"/>
      <c r="G23" s="448"/>
      <c r="H23" s="448"/>
      <c r="I23" s="365"/>
      <c r="J23" s="365"/>
      <c r="K23" s="419"/>
      <c r="L23" s="384"/>
      <c r="M23" s="365"/>
      <c r="N23" s="449">
        <v>0</v>
      </c>
      <c r="O23" s="450">
        <v>0</v>
      </c>
      <c r="P23" s="451">
        <v>0</v>
      </c>
      <c r="Q23" s="451">
        <v>0</v>
      </c>
      <c r="R23" s="451">
        <v>0</v>
      </c>
      <c r="S23" s="451">
        <f>SUM(P23+Q23+R23)</f>
        <v>0</v>
      </c>
      <c r="T23" s="451">
        <f>I23 + S23</f>
        <v>0</v>
      </c>
      <c r="U23" s="386">
        <f>O23+S23</f>
        <v>0</v>
      </c>
      <c r="V23" s="452">
        <v>0</v>
      </c>
      <c r="W23" s="453"/>
      <c r="X23" s="382">
        <v>0</v>
      </c>
      <c r="Y23" s="452">
        <v>0</v>
      </c>
      <c r="Z23" s="453"/>
      <c r="AA23" s="382">
        <v>0</v>
      </c>
      <c r="AB23" s="452">
        <v>0</v>
      </c>
      <c r="AC23" s="453"/>
      <c r="AD23" s="382">
        <v>0</v>
      </c>
      <c r="AE23" s="452">
        <v>0</v>
      </c>
      <c r="AF23" s="453"/>
      <c r="AG23" s="382">
        <v>0</v>
      </c>
      <c r="AH23" s="452">
        <v>0</v>
      </c>
      <c r="AI23" s="453"/>
      <c r="AJ23" s="382">
        <v>0</v>
      </c>
      <c r="AK23" s="454">
        <v>0</v>
      </c>
    </row>
    <row r="24" spans="1:37" ht="14.45" customHeight="1">
      <c r="A24" s="455"/>
      <c r="B24" s="390" t="s">
        <v>13</v>
      </c>
      <c r="C24" s="446"/>
      <c r="D24" s="456"/>
      <c r="E24" s="448">
        <v>0</v>
      </c>
      <c r="F24" s="448">
        <v>0</v>
      </c>
      <c r="G24" s="448">
        <v>0</v>
      </c>
      <c r="H24" s="448">
        <v>0</v>
      </c>
      <c r="I24" s="439">
        <f>F24+G24+H24</f>
        <v>0</v>
      </c>
      <c r="J24" s="365">
        <v>0</v>
      </c>
      <c r="K24" s="450">
        <v>0</v>
      </c>
      <c r="L24" s="450"/>
      <c r="M24" s="448">
        <v>0</v>
      </c>
      <c r="N24" s="449"/>
      <c r="O24" s="450"/>
      <c r="P24" s="451"/>
      <c r="Q24" s="451"/>
      <c r="R24" s="451"/>
      <c r="S24" s="451"/>
      <c r="T24" s="451"/>
      <c r="U24" s="409"/>
      <c r="V24" s="457"/>
      <c r="W24" s="458"/>
      <c r="X24" s="406"/>
      <c r="Y24" s="457"/>
      <c r="Z24" s="458"/>
      <c r="AA24" s="406"/>
      <c r="AB24" s="457"/>
      <c r="AC24" s="458"/>
      <c r="AD24" s="406"/>
      <c r="AE24" s="457"/>
      <c r="AF24" s="458"/>
      <c r="AG24" s="406"/>
      <c r="AH24" s="457"/>
      <c r="AI24" s="458"/>
      <c r="AJ24" s="406"/>
      <c r="AK24" s="459"/>
    </row>
    <row r="25" spans="1:37" ht="13.5" customHeight="1">
      <c r="A25" s="445" t="s">
        <v>11</v>
      </c>
      <c r="B25" s="377" t="s">
        <v>15</v>
      </c>
      <c r="C25" s="378"/>
      <c r="D25" s="460"/>
      <c r="E25" s="461">
        <f>SUM(E27:E27)</f>
        <v>0</v>
      </c>
      <c r="F25" s="461">
        <f>SUM(F27:F27)</f>
        <v>0</v>
      </c>
      <c r="G25" s="461">
        <v>0</v>
      </c>
      <c r="H25" s="461">
        <v>0</v>
      </c>
      <c r="I25" s="461">
        <f>F25+G25+H25</f>
        <v>0</v>
      </c>
      <c r="J25" s="382">
        <f>SUM(J27:J27)</f>
        <v>0</v>
      </c>
      <c r="K25" s="452">
        <f>I25</f>
        <v>0</v>
      </c>
      <c r="L25" s="453"/>
      <c r="M25" s="461">
        <v>0</v>
      </c>
      <c r="N25" s="461">
        <f>SUM(K25:M26)</f>
        <v>0</v>
      </c>
      <c r="O25" s="382">
        <f>SUM(O27:O27)</f>
        <v>0</v>
      </c>
      <c r="P25" s="461">
        <f>SUM(P27:P27)</f>
        <v>0</v>
      </c>
      <c r="Q25" s="461">
        <f>SUM(Q27:Q27)</f>
        <v>0</v>
      </c>
      <c r="R25" s="461">
        <f>SUM(R27:R27)</f>
        <v>0</v>
      </c>
      <c r="S25" s="451">
        <f>SUM(P25+Q25+R25)</f>
        <v>0</v>
      </c>
      <c r="T25" s="451">
        <f>I25 + S25</f>
        <v>0</v>
      </c>
      <c r="U25" s="386">
        <f>O25+S25</f>
        <v>0</v>
      </c>
      <c r="V25" s="452">
        <v>0</v>
      </c>
      <c r="W25" s="453"/>
      <c r="X25" s="382">
        <v>0</v>
      </c>
      <c r="Y25" s="452">
        <v>0</v>
      </c>
      <c r="Z25" s="453"/>
      <c r="AA25" s="382">
        <v>0</v>
      </c>
      <c r="AB25" s="452">
        <v>0</v>
      </c>
      <c r="AC25" s="453"/>
      <c r="AD25" s="382">
        <v>0</v>
      </c>
      <c r="AE25" s="452">
        <v>0</v>
      </c>
      <c r="AF25" s="453"/>
      <c r="AG25" s="382">
        <v>0</v>
      </c>
      <c r="AH25" s="452">
        <v>0</v>
      </c>
      <c r="AI25" s="453"/>
      <c r="AJ25" s="382">
        <v>0</v>
      </c>
      <c r="AK25" s="454">
        <f>SUM(AK27:AK27)</f>
        <v>0</v>
      </c>
    </row>
    <row r="26" spans="1:37" ht="13.5" customHeight="1">
      <c r="A26" s="455"/>
      <c r="B26" s="401" t="s">
        <v>67</v>
      </c>
      <c r="C26" s="402"/>
      <c r="D26" s="462"/>
      <c r="E26" s="463"/>
      <c r="F26" s="463"/>
      <c r="G26" s="463"/>
      <c r="H26" s="463"/>
      <c r="I26" s="463"/>
      <c r="J26" s="406"/>
      <c r="K26" s="457"/>
      <c r="L26" s="458"/>
      <c r="M26" s="463"/>
      <c r="N26" s="463"/>
      <c r="O26" s="406"/>
      <c r="P26" s="463"/>
      <c r="Q26" s="463"/>
      <c r="R26" s="463"/>
      <c r="S26" s="451"/>
      <c r="T26" s="451"/>
      <c r="U26" s="409"/>
      <c r="V26" s="457"/>
      <c r="W26" s="458"/>
      <c r="X26" s="406"/>
      <c r="Y26" s="457"/>
      <c r="Z26" s="458"/>
      <c r="AA26" s="406"/>
      <c r="AB26" s="457"/>
      <c r="AC26" s="458"/>
      <c r="AD26" s="406"/>
      <c r="AE26" s="457"/>
      <c r="AF26" s="458"/>
      <c r="AG26" s="406"/>
      <c r="AH26" s="457"/>
      <c r="AI26" s="458"/>
      <c r="AJ26" s="406"/>
      <c r="AK26" s="459"/>
    </row>
    <row r="27" spans="1:37" ht="12.75">
      <c r="A27" s="464"/>
      <c r="B27" s="465"/>
      <c r="C27" s="413"/>
      <c r="D27" s="466"/>
      <c r="E27" s="365">
        <v>0</v>
      </c>
      <c r="F27" s="466">
        <v>0</v>
      </c>
      <c r="G27" s="448">
        <v>0</v>
      </c>
      <c r="H27" s="448">
        <v>0</v>
      </c>
      <c r="I27" s="467">
        <f t="shared" ref="I27:I28" si="15">F27+G27+H27</f>
        <v>0</v>
      </c>
      <c r="J27" s="418">
        <v>0</v>
      </c>
      <c r="K27" s="468">
        <f t="shared" ref="K27" si="16">I27</f>
        <v>0</v>
      </c>
      <c r="L27" s="469"/>
      <c r="M27" s="365">
        <v>0</v>
      </c>
      <c r="N27" s="448">
        <f t="shared" ref="N27:N28" si="17">SUM(K27:M27)</f>
        <v>0</v>
      </c>
      <c r="O27" s="368">
        <v>0</v>
      </c>
      <c r="P27" s="366">
        <v>0</v>
      </c>
      <c r="Q27" s="366">
        <v>0</v>
      </c>
      <c r="R27" s="366">
        <v>0</v>
      </c>
      <c r="S27" s="366">
        <f t="shared" ref="S27" si="18">SUM(P27+Q27+R27)</f>
        <v>0</v>
      </c>
      <c r="T27" s="366">
        <f t="shared" ref="T27" si="19">I27 + S27</f>
        <v>0</v>
      </c>
      <c r="U27" s="421">
        <f t="shared" ref="U27" si="20">O27+S27</f>
        <v>0</v>
      </c>
      <c r="V27" s="468">
        <v>0</v>
      </c>
      <c r="W27" s="469"/>
      <c r="X27" s="368">
        <f t="shared" ref="X27" si="21">IF(V27=0,0,V27/$I27*100)</f>
        <v>0</v>
      </c>
      <c r="Y27" s="468">
        <v>0</v>
      </c>
      <c r="Z27" s="469"/>
      <c r="AA27" s="368">
        <f t="shared" ref="AA27" si="22">IF(Y27=0,0,Y27/$I27*100)</f>
        <v>0</v>
      </c>
      <c r="AB27" s="468">
        <v>0</v>
      </c>
      <c r="AC27" s="469"/>
      <c r="AD27" s="368">
        <f t="shared" ref="AD27" si="23">IF(AB27=0,0,AB27/$I27*100)</f>
        <v>0</v>
      </c>
      <c r="AE27" s="468">
        <v>0</v>
      </c>
      <c r="AF27" s="469"/>
      <c r="AG27" s="368">
        <f t="shared" ref="AG27" si="24">IF(AE27=0,0,AE27/$I27*100)</f>
        <v>0</v>
      </c>
      <c r="AH27" s="468">
        <v>0</v>
      </c>
      <c r="AI27" s="469"/>
      <c r="AJ27" s="368">
        <f t="shared" ref="AJ27" si="25">IF(AH27=0,0,AH27/$I27*100)</f>
        <v>0</v>
      </c>
      <c r="AK27" s="448">
        <v>0</v>
      </c>
    </row>
    <row r="28" spans="1:37">
      <c r="A28" s="470"/>
      <c r="B28" s="363" t="s">
        <v>17</v>
      </c>
      <c r="C28" s="471"/>
      <c r="D28" s="472"/>
      <c r="E28" s="473">
        <f>E16+E25</f>
        <v>2</v>
      </c>
      <c r="F28" s="473">
        <f>F16+F25</f>
        <v>34915597</v>
      </c>
      <c r="G28" s="473">
        <f>SUM(G27:G27)</f>
        <v>0</v>
      </c>
      <c r="H28" s="474">
        <v>0</v>
      </c>
      <c r="I28" s="475">
        <f t="shared" si="15"/>
        <v>34915597</v>
      </c>
      <c r="J28" s="476">
        <f>J16+J25</f>
        <v>20.70994911721014</v>
      </c>
      <c r="K28" s="477">
        <f t="shared" ref="K28" si="26">I28</f>
        <v>34915597</v>
      </c>
      <c r="L28" s="478"/>
      <c r="M28" s="479">
        <v>0</v>
      </c>
      <c r="N28" s="473">
        <f t="shared" si="17"/>
        <v>34915597</v>
      </c>
      <c r="O28" s="479">
        <f>O16+O25</f>
        <v>20.70994911721014</v>
      </c>
      <c r="P28" s="474">
        <f t="shared" ref="P28" si="27">P22+P25</f>
        <v>0</v>
      </c>
      <c r="Q28" s="474">
        <f>Q16+Q25</f>
        <v>0</v>
      </c>
      <c r="R28" s="474">
        <f>R16+R25</f>
        <v>0</v>
      </c>
      <c r="S28" s="474">
        <f>S16+S25</f>
        <v>0</v>
      </c>
      <c r="T28" s="474">
        <f>T16+T25</f>
        <v>34915597</v>
      </c>
      <c r="U28" s="480">
        <f>U16+U25</f>
        <v>20.70994911721014</v>
      </c>
      <c r="V28" s="477">
        <v>0</v>
      </c>
      <c r="W28" s="478"/>
      <c r="X28" s="479">
        <v>0</v>
      </c>
      <c r="Y28" s="477">
        <v>0</v>
      </c>
      <c r="Z28" s="478"/>
      <c r="AA28" s="479">
        <v>0</v>
      </c>
      <c r="AB28" s="477">
        <v>0</v>
      </c>
      <c r="AC28" s="478"/>
      <c r="AD28" s="479">
        <v>0</v>
      </c>
      <c r="AE28" s="477">
        <v>0</v>
      </c>
      <c r="AF28" s="478"/>
      <c r="AG28" s="479">
        <v>0</v>
      </c>
      <c r="AH28" s="477">
        <v>0</v>
      </c>
      <c r="AI28" s="478"/>
      <c r="AJ28" s="479">
        <v>0</v>
      </c>
      <c r="AK28" s="473">
        <f>AK16+AK25</f>
        <v>34915597</v>
      </c>
    </row>
    <row r="29" spans="1:37">
      <c r="A29" s="481" t="s">
        <v>18</v>
      </c>
      <c r="B29" s="363" t="s">
        <v>19</v>
      </c>
      <c r="C29" s="482"/>
      <c r="D29" s="483"/>
      <c r="E29" s="369"/>
      <c r="F29" s="369"/>
      <c r="G29" s="373"/>
      <c r="H29" s="373"/>
      <c r="I29" s="373"/>
      <c r="J29" s="374"/>
      <c r="K29" s="374"/>
      <c r="L29" s="373"/>
      <c r="M29" s="370"/>
      <c r="N29" s="370"/>
      <c r="O29" s="484"/>
      <c r="P29" s="373"/>
      <c r="Q29" s="373"/>
      <c r="R29" s="373"/>
      <c r="S29" s="373"/>
      <c r="T29" s="373"/>
      <c r="U29" s="373"/>
      <c r="V29" s="374"/>
      <c r="W29" s="369"/>
      <c r="X29" s="370"/>
      <c r="Y29" s="374"/>
      <c r="Z29" s="369"/>
      <c r="AA29" s="370"/>
      <c r="AB29" s="369"/>
      <c r="AC29" s="369"/>
      <c r="AD29" s="369"/>
      <c r="AE29" s="369"/>
      <c r="AF29" s="369"/>
      <c r="AG29" s="369"/>
      <c r="AH29" s="369"/>
      <c r="AI29" s="369"/>
      <c r="AJ29" s="369"/>
      <c r="AK29" s="485"/>
    </row>
    <row r="30" spans="1:37" ht="14.45" customHeight="1">
      <c r="A30" s="376" t="s">
        <v>4</v>
      </c>
      <c r="B30" s="377" t="s">
        <v>39</v>
      </c>
      <c r="C30" s="378"/>
      <c r="D30" s="437"/>
      <c r="E30" s="379"/>
      <c r="F30" s="379"/>
      <c r="G30" s="486"/>
      <c r="H30" s="486"/>
      <c r="I30" s="486"/>
      <c r="J30" s="434"/>
      <c r="K30" s="487">
        <v>0</v>
      </c>
      <c r="L30" s="488"/>
      <c r="M30" s="489">
        <v>0</v>
      </c>
      <c r="N30" s="489">
        <v>0</v>
      </c>
      <c r="O30" s="490">
        <v>0</v>
      </c>
      <c r="P30" s="381">
        <v>0</v>
      </c>
      <c r="Q30" s="381">
        <v>0</v>
      </c>
      <c r="R30" s="381">
        <v>0</v>
      </c>
      <c r="S30" s="381">
        <f>SUM(P30+Q30+R30)</f>
        <v>0</v>
      </c>
      <c r="T30" s="381">
        <f>I30 + S30</f>
        <v>0</v>
      </c>
      <c r="U30" s="386">
        <f>O30+S30</f>
        <v>0</v>
      </c>
      <c r="V30" s="452">
        <v>0</v>
      </c>
      <c r="W30" s="453"/>
      <c r="X30" s="382">
        <v>0</v>
      </c>
      <c r="Y30" s="452">
        <v>0</v>
      </c>
      <c r="Z30" s="453"/>
      <c r="AA30" s="382">
        <v>0</v>
      </c>
      <c r="AB30" s="452">
        <v>0</v>
      </c>
      <c r="AC30" s="453"/>
      <c r="AD30" s="382">
        <v>0</v>
      </c>
      <c r="AE30" s="452">
        <v>0</v>
      </c>
      <c r="AF30" s="453"/>
      <c r="AG30" s="382">
        <v>0</v>
      </c>
      <c r="AH30" s="452">
        <v>0</v>
      </c>
      <c r="AI30" s="453"/>
      <c r="AJ30" s="382">
        <v>0</v>
      </c>
      <c r="AK30" s="388">
        <v>0</v>
      </c>
    </row>
    <row r="31" spans="1:37" ht="14.45" customHeight="1">
      <c r="A31" s="389"/>
      <c r="B31" s="390" t="s">
        <v>20</v>
      </c>
      <c r="C31" s="391"/>
      <c r="D31" s="491"/>
      <c r="E31" s="392"/>
      <c r="F31" s="392"/>
      <c r="G31" s="492"/>
      <c r="H31" s="492"/>
      <c r="I31" s="492"/>
      <c r="J31" s="493"/>
      <c r="K31" s="494"/>
      <c r="L31" s="495"/>
      <c r="M31" s="496"/>
      <c r="N31" s="496"/>
      <c r="O31" s="497"/>
      <c r="P31" s="394"/>
      <c r="Q31" s="394"/>
      <c r="R31" s="394"/>
      <c r="S31" s="394"/>
      <c r="T31" s="394"/>
      <c r="U31" s="398"/>
      <c r="V31" s="498"/>
      <c r="W31" s="499"/>
      <c r="X31" s="395"/>
      <c r="Y31" s="498"/>
      <c r="Z31" s="499"/>
      <c r="AA31" s="395"/>
      <c r="AB31" s="498"/>
      <c r="AC31" s="499"/>
      <c r="AD31" s="395"/>
      <c r="AE31" s="498"/>
      <c r="AF31" s="499"/>
      <c r="AG31" s="395"/>
      <c r="AH31" s="498"/>
      <c r="AI31" s="499"/>
      <c r="AJ31" s="395"/>
      <c r="AK31" s="399"/>
    </row>
    <row r="32" spans="1:37" ht="14.45" customHeight="1">
      <c r="A32" s="389"/>
      <c r="B32" s="390" t="s">
        <v>41</v>
      </c>
      <c r="C32" s="391"/>
      <c r="D32" s="500"/>
      <c r="E32" s="416">
        <v>0</v>
      </c>
      <c r="F32" s="416">
        <v>0</v>
      </c>
      <c r="G32" s="417">
        <v>0</v>
      </c>
      <c r="H32" s="417">
        <v>0</v>
      </c>
      <c r="I32" s="467">
        <f t="shared" ref="I32:I34" si="28">F32+G32+H32</f>
        <v>0</v>
      </c>
      <c r="J32" s="501">
        <v>0</v>
      </c>
      <c r="K32" s="502"/>
      <c r="L32" s="503"/>
      <c r="M32" s="504"/>
      <c r="N32" s="504"/>
      <c r="O32" s="505"/>
      <c r="P32" s="405"/>
      <c r="Q32" s="405"/>
      <c r="R32" s="405"/>
      <c r="S32" s="405"/>
      <c r="T32" s="405"/>
      <c r="U32" s="409"/>
      <c r="V32" s="457"/>
      <c r="W32" s="458"/>
      <c r="X32" s="406"/>
      <c r="Y32" s="457"/>
      <c r="Z32" s="458"/>
      <c r="AA32" s="406"/>
      <c r="AB32" s="457"/>
      <c r="AC32" s="458"/>
      <c r="AD32" s="406"/>
      <c r="AE32" s="457"/>
      <c r="AF32" s="458"/>
      <c r="AG32" s="406"/>
      <c r="AH32" s="457"/>
      <c r="AI32" s="458"/>
      <c r="AJ32" s="406"/>
      <c r="AK32" s="410"/>
    </row>
    <row r="33" spans="1:37">
      <c r="A33" s="506" t="s">
        <v>8</v>
      </c>
      <c r="B33" s="507" t="s">
        <v>103</v>
      </c>
      <c r="C33" s="471"/>
      <c r="D33" s="500"/>
      <c r="E33" s="416">
        <v>0</v>
      </c>
      <c r="F33" s="416">
        <v>0</v>
      </c>
      <c r="G33" s="417">
        <v>0</v>
      </c>
      <c r="H33" s="417">
        <v>0</v>
      </c>
      <c r="I33" s="467">
        <f t="shared" si="28"/>
        <v>0</v>
      </c>
      <c r="J33" s="501">
        <v>0</v>
      </c>
      <c r="K33" s="468">
        <v>0</v>
      </c>
      <c r="L33" s="469"/>
      <c r="M33" s="508">
        <v>0</v>
      </c>
      <c r="N33" s="509">
        <v>0</v>
      </c>
      <c r="O33" s="510">
        <v>0</v>
      </c>
      <c r="P33" s="366">
        <v>0</v>
      </c>
      <c r="Q33" s="366">
        <v>0</v>
      </c>
      <c r="R33" s="366">
        <v>0</v>
      </c>
      <c r="S33" s="366">
        <f>SUM(P33+Q33+R33)</f>
        <v>0</v>
      </c>
      <c r="T33" s="366">
        <f>I33 + S33</f>
        <v>0</v>
      </c>
      <c r="U33" s="421">
        <f>O33+S33</f>
        <v>0</v>
      </c>
      <c r="V33" s="468">
        <v>0</v>
      </c>
      <c r="W33" s="469"/>
      <c r="X33" s="501">
        <v>0</v>
      </c>
      <c r="Y33" s="468">
        <v>0</v>
      </c>
      <c r="Z33" s="469"/>
      <c r="AA33" s="501">
        <v>0</v>
      </c>
      <c r="AB33" s="468">
        <v>0</v>
      </c>
      <c r="AC33" s="469"/>
      <c r="AD33" s="501">
        <v>0</v>
      </c>
      <c r="AE33" s="468">
        <v>0</v>
      </c>
      <c r="AF33" s="469"/>
      <c r="AG33" s="501">
        <v>0</v>
      </c>
      <c r="AH33" s="468">
        <v>0</v>
      </c>
      <c r="AI33" s="469"/>
      <c r="AJ33" s="501">
        <v>0</v>
      </c>
      <c r="AK33" s="511">
        <v>0</v>
      </c>
    </row>
    <row r="34" spans="1:37">
      <c r="A34" s="506" t="s">
        <v>10</v>
      </c>
      <c r="B34" s="507" t="s">
        <v>21</v>
      </c>
      <c r="C34" s="471"/>
      <c r="D34" s="500"/>
      <c r="E34" s="416">
        <v>0</v>
      </c>
      <c r="F34" s="416">
        <v>0</v>
      </c>
      <c r="G34" s="417">
        <v>0</v>
      </c>
      <c r="H34" s="417">
        <v>0</v>
      </c>
      <c r="I34" s="467">
        <f t="shared" si="28"/>
        <v>0</v>
      </c>
      <c r="J34" s="501">
        <v>0</v>
      </c>
      <c r="K34" s="468">
        <v>0</v>
      </c>
      <c r="L34" s="469"/>
      <c r="M34" s="508">
        <v>0</v>
      </c>
      <c r="N34" s="509">
        <v>0</v>
      </c>
      <c r="O34" s="510">
        <v>0</v>
      </c>
      <c r="P34" s="366">
        <v>0</v>
      </c>
      <c r="Q34" s="366">
        <v>0</v>
      </c>
      <c r="R34" s="366">
        <v>0</v>
      </c>
      <c r="S34" s="366">
        <f>SUM(P34+Q34+R34)</f>
        <v>0</v>
      </c>
      <c r="T34" s="366">
        <f>I34 + S34</f>
        <v>0</v>
      </c>
      <c r="U34" s="421">
        <f>O34+S34</f>
        <v>0</v>
      </c>
      <c r="V34" s="468">
        <v>0</v>
      </c>
      <c r="W34" s="469"/>
      <c r="X34" s="501">
        <v>0</v>
      </c>
      <c r="Y34" s="468">
        <v>0</v>
      </c>
      <c r="Z34" s="469"/>
      <c r="AA34" s="501">
        <v>0</v>
      </c>
      <c r="AB34" s="468">
        <v>0</v>
      </c>
      <c r="AC34" s="469"/>
      <c r="AD34" s="501">
        <v>0</v>
      </c>
      <c r="AE34" s="468">
        <v>0</v>
      </c>
      <c r="AF34" s="469"/>
      <c r="AG34" s="501">
        <v>0</v>
      </c>
      <c r="AH34" s="468">
        <v>0</v>
      </c>
      <c r="AI34" s="469"/>
      <c r="AJ34" s="501">
        <v>0</v>
      </c>
      <c r="AK34" s="511">
        <v>0</v>
      </c>
    </row>
    <row r="35" spans="1:37" ht="13.5" customHeight="1">
      <c r="A35" s="512" t="s">
        <v>11</v>
      </c>
      <c r="B35" s="377" t="s">
        <v>100</v>
      </c>
      <c r="C35" s="378"/>
      <c r="D35" s="513"/>
      <c r="E35" s="380">
        <v>0</v>
      </c>
      <c r="F35" s="380">
        <v>0</v>
      </c>
      <c r="G35" s="381">
        <v>0</v>
      </c>
      <c r="H35" s="381">
        <v>0</v>
      </c>
      <c r="I35" s="381">
        <f>F35+G35+H35</f>
        <v>0</v>
      </c>
      <c r="J35" s="382">
        <v>0</v>
      </c>
      <c r="K35" s="387">
        <v>0</v>
      </c>
      <c r="L35" s="384"/>
      <c r="M35" s="380">
        <v>0</v>
      </c>
      <c r="N35" s="380">
        <v>0</v>
      </c>
      <c r="O35" s="382">
        <v>0</v>
      </c>
      <c r="P35" s="381">
        <v>0</v>
      </c>
      <c r="Q35" s="381">
        <v>0</v>
      </c>
      <c r="R35" s="381">
        <v>0</v>
      </c>
      <c r="S35" s="381">
        <f>SUM(P35+Q35+R35)</f>
        <v>0</v>
      </c>
      <c r="T35" s="381">
        <f>I35 + S35</f>
        <v>0</v>
      </c>
      <c r="U35" s="386">
        <f>O35+S35</f>
        <v>0</v>
      </c>
      <c r="V35" s="387">
        <v>0</v>
      </c>
      <c r="W35" s="384"/>
      <c r="X35" s="382">
        <v>0</v>
      </c>
      <c r="Y35" s="452">
        <v>0</v>
      </c>
      <c r="Z35" s="453"/>
      <c r="AA35" s="382">
        <v>0</v>
      </c>
      <c r="AB35" s="452">
        <v>0</v>
      </c>
      <c r="AC35" s="453"/>
      <c r="AD35" s="382">
        <v>0</v>
      </c>
      <c r="AE35" s="452">
        <v>0</v>
      </c>
      <c r="AF35" s="453"/>
      <c r="AG35" s="382">
        <v>0</v>
      </c>
      <c r="AH35" s="452">
        <v>0</v>
      </c>
      <c r="AI35" s="453"/>
      <c r="AJ35" s="382">
        <v>0</v>
      </c>
      <c r="AK35" s="388">
        <v>0</v>
      </c>
    </row>
    <row r="36" spans="1:37" ht="13.5" customHeight="1">
      <c r="A36" s="514"/>
      <c r="B36" s="390" t="s">
        <v>101</v>
      </c>
      <c r="C36" s="391"/>
      <c r="D36" s="515"/>
      <c r="E36" s="393"/>
      <c r="F36" s="393"/>
      <c r="G36" s="394"/>
      <c r="H36" s="394"/>
      <c r="I36" s="394"/>
      <c r="J36" s="395"/>
      <c r="K36" s="396"/>
      <c r="L36" s="397"/>
      <c r="M36" s="393"/>
      <c r="N36" s="393"/>
      <c r="O36" s="395"/>
      <c r="P36" s="394"/>
      <c r="Q36" s="394"/>
      <c r="R36" s="394"/>
      <c r="S36" s="394"/>
      <c r="T36" s="394"/>
      <c r="U36" s="398"/>
      <c r="V36" s="396"/>
      <c r="W36" s="397"/>
      <c r="X36" s="395"/>
      <c r="Y36" s="498"/>
      <c r="Z36" s="499"/>
      <c r="AA36" s="395"/>
      <c r="AB36" s="498"/>
      <c r="AC36" s="499"/>
      <c r="AD36" s="395"/>
      <c r="AE36" s="498"/>
      <c r="AF36" s="499"/>
      <c r="AG36" s="395"/>
      <c r="AH36" s="498"/>
      <c r="AI36" s="499"/>
      <c r="AJ36" s="395"/>
      <c r="AK36" s="399"/>
    </row>
    <row r="37" spans="1:37">
      <c r="A37" s="516"/>
      <c r="B37" s="401"/>
      <c r="C37" s="402"/>
      <c r="D37" s="517"/>
      <c r="E37" s="404"/>
      <c r="F37" s="404"/>
      <c r="G37" s="405"/>
      <c r="H37" s="405"/>
      <c r="I37" s="405"/>
      <c r="J37" s="406"/>
      <c r="K37" s="407"/>
      <c r="L37" s="408"/>
      <c r="M37" s="404"/>
      <c r="N37" s="404"/>
      <c r="O37" s="406"/>
      <c r="P37" s="405"/>
      <c r="Q37" s="405"/>
      <c r="R37" s="405"/>
      <c r="S37" s="405"/>
      <c r="T37" s="405"/>
      <c r="U37" s="409"/>
      <c r="V37" s="407"/>
      <c r="W37" s="408"/>
      <c r="X37" s="406"/>
      <c r="Y37" s="457"/>
      <c r="Z37" s="458"/>
      <c r="AA37" s="406"/>
      <c r="AB37" s="457"/>
      <c r="AC37" s="458"/>
      <c r="AD37" s="406"/>
      <c r="AE37" s="457"/>
      <c r="AF37" s="458"/>
      <c r="AG37" s="406"/>
      <c r="AH37" s="457"/>
      <c r="AI37" s="458"/>
      <c r="AJ37" s="406"/>
      <c r="AK37" s="410"/>
    </row>
    <row r="38" spans="1:37">
      <c r="A38" s="376" t="s">
        <v>14</v>
      </c>
      <c r="B38" s="377" t="s">
        <v>15</v>
      </c>
      <c r="C38" s="378"/>
      <c r="D38" s="518"/>
      <c r="E38" s="461">
        <v>0</v>
      </c>
      <c r="F38" s="461">
        <v>0</v>
      </c>
      <c r="G38" s="381">
        <v>0</v>
      </c>
      <c r="H38" s="381">
        <v>0</v>
      </c>
      <c r="I38" s="381">
        <f>F38+G38+H38</f>
        <v>0</v>
      </c>
      <c r="J38" s="382">
        <v>0</v>
      </c>
      <c r="K38" s="519">
        <v>0</v>
      </c>
      <c r="L38" s="520"/>
      <c r="M38" s="387">
        <v>0</v>
      </c>
      <c r="N38" s="380">
        <v>0</v>
      </c>
      <c r="O38" s="382">
        <v>0</v>
      </c>
      <c r="P38" s="381">
        <v>0</v>
      </c>
      <c r="Q38" s="381">
        <v>0</v>
      </c>
      <c r="R38" s="381">
        <v>0</v>
      </c>
      <c r="S38" s="381">
        <f>SUM(P38+Q38+R38)</f>
        <v>0</v>
      </c>
      <c r="T38" s="381">
        <f>I38 + S38</f>
        <v>0</v>
      </c>
      <c r="U38" s="386">
        <f>O38+S38</f>
        <v>0</v>
      </c>
      <c r="V38" s="452">
        <v>0</v>
      </c>
      <c r="W38" s="453"/>
      <c r="X38" s="382">
        <v>0</v>
      </c>
      <c r="Y38" s="452">
        <v>0</v>
      </c>
      <c r="Z38" s="453"/>
      <c r="AA38" s="382">
        <v>0</v>
      </c>
      <c r="AB38" s="452">
        <v>0</v>
      </c>
      <c r="AC38" s="453"/>
      <c r="AD38" s="382">
        <v>0</v>
      </c>
      <c r="AE38" s="452">
        <v>0</v>
      </c>
      <c r="AF38" s="453"/>
      <c r="AG38" s="382">
        <v>0</v>
      </c>
      <c r="AH38" s="452">
        <v>0</v>
      </c>
      <c r="AI38" s="453"/>
      <c r="AJ38" s="382">
        <v>0</v>
      </c>
      <c r="AK38" s="388">
        <v>0</v>
      </c>
    </row>
    <row r="39" spans="1:37">
      <c r="A39" s="400"/>
      <c r="B39" s="401" t="s">
        <v>16</v>
      </c>
      <c r="C39" s="402"/>
      <c r="D39" s="521"/>
      <c r="E39" s="463"/>
      <c r="F39" s="463"/>
      <c r="G39" s="405"/>
      <c r="H39" s="405"/>
      <c r="I39" s="405"/>
      <c r="J39" s="406"/>
      <c r="K39" s="522"/>
      <c r="L39" s="523"/>
      <c r="M39" s="396"/>
      <c r="N39" s="393"/>
      <c r="O39" s="406"/>
      <c r="P39" s="405"/>
      <c r="Q39" s="405"/>
      <c r="R39" s="405"/>
      <c r="S39" s="405"/>
      <c r="T39" s="405"/>
      <c r="U39" s="409"/>
      <c r="V39" s="457"/>
      <c r="W39" s="458"/>
      <c r="X39" s="406"/>
      <c r="Y39" s="457"/>
      <c r="Z39" s="458"/>
      <c r="AA39" s="406"/>
      <c r="AB39" s="457"/>
      <c r="AC39" s="458"/>
      <c r="AD39" s="406"/>
      <c r="AE39" s="457"/>
      <c r="AF39" s="458"/>
      <c r="AG39" s="406"/>
      <c r="AH39" s="457"/>
      <c r="AI39" s="458"/>
      <c r="AJ39" s="406"/>
      <c r="AK39" s="410"/>
    </row>
    <row r="40" spans="1:37">
      <c r="A40" s="470"/>
      <c r="B40" s="524" t="s">
        <v>22</v>
      </c>
      <c r="C40" s="471"/>
      <c r="D40" s="525"/>
      <c r="E40" s="526">
        <f>SUM(E32:E39)</f>
        <v>0</v>
      </c>
      <c r="F40" s="526">
        <f>SUM(F32:F39)</f>
        <v>0</v>
      </c>
      <c r="G40" s="526">
        <f t="shared" ref="G40:J40" si="29">SUM(G32:G39)</f>
        <v>0</v>
      </c>
      <c r="H40" s="526">
        <f t="shared" si="29"/>
        <v>0</v>
      </c>
      <c r="I40" s="526">
        <f t="shared" si="29"/>
        <v>0</v>
      </c>
      <c r="J40" s="525">
        <f t="shared" si="29"/>
        <v>0</v>
      </c>
      <c r="K40" s="527">
        <v>0</v>
      </c>
      <c r="L40" s="528"/>
      <c r="M40" s="525">
        <v>0</v>
      </c>
      <c r="N40" s="526">
        <v>0</v>
      </c>
      <c r="O40" s="525">
        <v>0</v>
      </c>
      <c r="P40" s="526">
        <f t="shared" ref="P40:U40" si="30">SUM(P32:P39)</f>
        <v>0</v>
      </c>
      <c r="Q40" s="526">
        <f t="shared" si="30"/>
        <v>0</v>
      </c>
      <c r="R40" s="526">
        <f t="shared" si="30"/>
        <v>0</v>
      </c>
      <c r="S40" s="366">
        <f t="shared" si="30"/>
        <v>0</v>
      </c>
      <c r="T40" s="366">
        <f t="shared" si="30"/>
        <v>0</v>
      </c>
      <c r="U40" s="421">
        <f t="shared" si="30"/>
        <v>0</v>
      </c>
      <c r="V40" s="468">
        <v>0</v>
      </c>
      <c r="W40" s="469"/>
      <c r="X40" s="501">
        <v>0</v>
      </c>
      <c r="Y40" s="468">
        <v>0</v>
      </c>
      <c r="Z40" s="469"/>
      <c r="AA40" s="501">
        <v>0</v>
      </c>
      <c r="AB40" s="468">
        <v>0</v>
      </c>
      <c r="AC40" s="469"/>
      <c r="AD40" s="501">
        <v>0</v>
      </c>
      <c r="AE40" s="468">
        <v>0</v>
      </c>
      <c r="AF40" s="469"/>
      <c r="AG40" s="501">
        <v>0</v>
      </c>
      <c r="AH40" s="468">
        <v>0</v>
      </c>
      <c r="AI40" s="469"/>
      <c r="AJ40" s="501">
        <v>0</v>
      </c>
      <c r="AK40" s="529">
        <v>0</v>
      </c>
    </row>
    <row r="41" spans="1:37">
      <c r="A41" s="530"/>
      <c r="B41" s="531" t="s">
        <v>23</v>
      </c>
      <c r="C41" s="532"/>
      <c r="D41" s="392"/>
      <c r="E41" s="392"/>
      <c r="F41" s="392"/>
      <c r="G41" s="492"/>
      <c r="H41" s="492"/>
      <c r="I41" s="492"/>
      <c r="J41" s="493"/>
      <c r="K41" s="533"/>
      <c r="L41" s="534"/>
      <c r="M41" s="392"/>
      <c r="N41" s="392"/>
      <c r="O41" s="493"/>
      <c r="P41" s="486"/>
      <c r="Q41" s="486"/>
      <c r="R41" s="486"/>
      <c r="S41" s="486"/>
      <c r="T41" s="535"/>
      <c r="U41" s="535"/>
      <c r="V41" s="536"/>
      <c r="W41" s="537"/>
      <c r="X41" s="379"/>
      <c r="Y41" s="538"/>
      <c r="Z41" s="539"/>
      <c r="AA41" s="379"/>
      <c r="AB41" s="468"/>
      <c r="AC41" s="469"/>
      <c r="AD41" s="379"/>
      <c r="AE41" s="508"/>
      <c r="AF41" s="509"/>
      <c r="AG41" s="379"/>
      <c r="AH41" s="468"/>
      <c r="AI41" s="469"/>
      <c r="AJ41" s="379"/>
      <c r="AK41" s="486"/>
    </row>
    <row r="42" spans="1:37">
      <c r="A42" s="540"/>
      <c r="B42" s="541" t="s">
        <v>24</v>
      </c>
      <c r="C42" s="353"/>
      <c r="D42" s="392"/>
      <c r="E42" s="392"/>
      <c r="F42" s="392"/>
      <c r="G42" s="492"/>
      <c r="H42" s="492"/>
      <c r="I42" s="492"/>
      <c r="J42" s="493"/>
      <c r="K42" s="533"/>
      <c r="L42" s="534"/>
      <c r="M42" s="392"/>
      <c r="N42" s="392"/>
      <c r="O42" s="493"/>
      <c r="P42" s="492"/>
      <c r="Q42" s="492"/>
      <c r="R42" s="492"/>
      <c r="S42" s="492"/>
      <c r="T42" s="542"/>
      <c r="U42" s="542"/>
      <c r="V42" s="543"/>
      <c r="W42" s="544"/>
      <c r="X42" s="392"/>
      <c r="Y42" s="538"/>
      <c r="Z42" s="539"/>
      <c r="AA42" s="392"/>
      <c r="AB42" s="468"/>
      <c r="AC42" s="469"/>
      <c r="AD42" s="392"/>
      <c r="AE42" s="508"/>
      <c r="AF42" s="509"/>
      <c r="AG42" s="392"/>
      <c r="AH42" s="468"/>
      <c r="AI42" s="469"/>
      <c r="AJ42" s="392"/>
      <c r="AK42" s="492"/>
    </row>
    <row r="43" spans="1:37">
      <c r="A43" s="540"/>
      <c r="B43" s="541" t="s">
        <v>25</v>
      </c>
      <c r="C43" s="353"/>
      <c r="D43" s="392"/>
      <c r="E43" s="392"/>
      <c r="F43" s="392"/>
      <c r="G43" s="492"/>
      <c r="H43" s="492"/>
      <c r="I43" s="492"/>
      <c r="J43" s="493"/>
      <c r="K43" s="533"/>
      <c r="L43" s="534"/>
      <c r="M43" s="392"/>
      <c r="N43" s="392"/>
      <c r="O43" s="493"/>
      <c r="P43" s="492"/>
      <c r="Q43" s="492"/>
      <c r="R43" s="492"/>
      <c r="S43" s="492"/>
      <c r="T43" s="542"/>
      <c r="U43" s="542"/>
      <c r="V43" s="543"/>
      <c r="W43" s="544"/>
      <c r="X43" s="392"/>
      <c r="Y43" s="538"/>
      <c r="Z43" s="539"/>
      <c r="AA43" s="392"/>
      <c r="AB43" s="468"/>
      <c r="AC43" s="469"/>
      <c r="AD43" s="392"/>
      <c r="AE43" s="508"/>
      <c r="AF43" s="509"/>
      <c r="AG43" s="392"/>
      <c r="AH43" s="468"/>
      <c r="AI43" s="469"/>
      <c r="AJ43" s="392"/>
      <c r="AK43" s="492"/>
    </row>
    <row r="44" spans="1:37" ht="12" thickBot="1">
      <c r="A44" s="545"/>
      <c r="B44" s="546" t="s">
        <v>26</v>
      </c>
      <c r="C44" s="547"/>
      <c r="D44" s="548"/>
      <c r="E44" s="526">
        <f>SUM(E28,E40)</f>
        <v>2</v>
      </c>
      <c r="F44" s="526">
        <f t="shared" ref="F44:J44" si="31">SUM(F28,F40)</f>
        <v>34915597</v>
      </c>
      <c r="G44" s="526">
        <f t="shared" si="31"/>
        <v>0</v>
      </c>
      <c r="H44" s="526">
        <f t="shared" si="31"/>
        <v>0</v>
      </c>
      <c r="I44" s="526">
        <f t="shared" si="31"/>
        <v>34915597</v>
      </c>
      <c r="J44" s="525">
        <f t="shared" si="31"/>
        <v>20.70994911721014</v>
      </c>
      <c r="K44" s="549">
        <v>0</v>
      </c>
      <c r="L44" s="550"/>
      <c r="M44" s="525">
        <f t="shared" ref="M44:N44" si="32">SUM(M28,M40)</f>
        <v>0</v>
      </c>
      <c r="N44" s="526">
        <f t="shared" si="32"/>
        <v>34915597</v>
      </c>
      <c r="O44" s="525">
        <f t="shared" ref="O44" si="33">SUM(O28,O40)</f>
        <v>20.70994911721014</v>
      </c>
      <c r="P44" s="551">
        <f>P28+P30</f>
        <v>0</v>
      </c>
      <c r="Q44" s="551">
        <f t="shared" ref="Q44:R44" si="34">Q28+Q30</f>
        <v>0</v>
      </c>
      <c r="R44" s="551">
        <f t="shared" si="34"/>
        <v>0</v>
      </c>
      <c r="S44" s="551">
        <f>S28+S30</f>
        <v>0</v>
      </c>
      <c r="T44" s="551">
        <f>T28+T30</f>
        <v>34915597</v>
      </c>
      <c r="U44" s="480">
        <f>U28+U30</f>
        <v>20.70994911721014</v>
      </c>
      <c r="V44" s="552">
        <v>0</v>
      </c>
      <c r="W44" s="553"/>
      <c r="X44" s="554">
        <v>0</v>
      </c>
      <c r="Y44" s="555">
        <v>0</v>
      </c>
      <c r="Z44" s="556"/>
      <c r="AA44" s="554">
        <v>0</v>
      </c>
      <c r="AB44" s="555">
        <v>0</v>
      </c>
      <c r="AC44" s="556"/>
      <c r="AD44" s="554">
        <v>0</v>
      </c>
      <c r="AE44" s="555">
        <v>0</v>
      </c>
      <c r="AF44" s="556"/>
      <c r="AG44" s="554">
        <v>0</v>
      </c>
      <c r="AH44" s="555">
        <v>0</v>
      </c>
      <c r="AI44" s="556"/>
      <c r="AJ44" s="554">
        <v>0</v>
      </c>
      <c r="AK44" s="526">
        <f t="shared" ref="AK44" si="35">SUM(AK28,AK40)</f>
        <v>34915597</v>
      </c>
    </row>
    <row r="45" spans="1:37">
      <c r="A45" s="557" t="s">
        <v>123</v>
      </c>
      <c r="B45" s="558"/>
      <c r="C45" s="559"/>
      <c r="D45" s="559"/>
      <c r="E45" s="559"/>
      <c r="F45" s="559"/>
      <c r="G45" s="559"/>
      <c r="H45" s="559"/>
      <c r="I45" s="560"/>
      <c r="J45" s="561"/>
      <c r="K45" s="559"/>
      <c r="L45" s="559"/>
      <c r="M45" s="560"/>
      <c r="N45" s="559"/>
      <c r="O45" s="561"/>
      <c r="P45" s="559"/>
      <c r="Q45" s="559"/>
      <c r="R45" s="559"/>
      <c r="S45" s="559"/>
      <c r="T45" s="559"/>
      <c r="U45" s="559"/>
      <c r="V45" s="561"/>
      <c r="W45" s="559"/>
      <c r="X45" s="559"/>
      <c r="Y45" s="559"/>
      <c r="Z45" s="559"/>
      <c r="AA45" s="559"/>
      <c r="AB45" s="559"/>
      <c r="AC45" s="559"/>
      <c r="AD45" s="559"/>
      <c r="AE45" s="559"/>
      <c r="AF45" s="559"/>
      <c r="AG45" s="559"/>
      <c r="AH45" s="559"/>
      <c r="AI45" s="559"/>
      <c r="AJ45" s="559"/>
      <c r="AK45" s="562"/>
    </row>
    <row r="46" spans="1:37">
      <c r="A46" s="563"/>
      <c r="B46" s="564"/>
      <c r="C46" s="565"/>
      <c r="D46" s="565"/>
      <c r="E46" s="565"/>
      <c r="F46" s="565"/>
      <c r="G46" s="565"/>
      <c r="H46" s="565"/>
      <c r="I46" s="566"/>
      <c r="J46" s="567"/>
      <c r="K46" s="565"/>
      <c r="L46" s="565"/>
      <c r="M46" s="566"/>
      <c r="N46" s="565"/>
      <c r="O46" s="567"/>
      <c r="P46" s="565"/>
      <c r="Q46" s="565"/>
      <c r="R46" s="565"/>
      <c r="S46" s="565"/>
      <c r="T46" s="565"/>
      <c r="U46" s="565"/>
      <c r="V46" s="567"/>
      <c r="W46" s="565"/>
      <c r="X46" s="565"/>
      <c r="Y46" s="565"/>
      <c r="Z46" s="565"/>
      <c r="AA46" s="565"/>
      <c r="AB46" s="565"/>
      <c r="AC46" s="565"/>
      <c r="AD46" s="565"/>
      <c r="AE46" s="565"/>
      <c r="AF46" s="565"/>
      <c r="AG46" s="565"/>
      <c r="AH46" s="565"/>
      <c r="AI46" s="565"/>
      <c r="AJ46" s="565"/>
      <c r="AK46" s="568"/>
    </row>
    <row r="47" spans="1:37">
      <c r="A47" s="569" t="s">
        <v>108</v>
      </c>
      <c r="B47" s="564"/>
      <c r="C47" s="565"/>
      <c r="D47" s="565"/>
      <c r="E47" s="565"/>
      <c r="F47" s="565"/>
      <c r="G47" s="565"/>
      <c r="H47" s="565"/>
      <c r="I47" s="566"/>
      <c r="J47" s="567"/>
      <c r="K47" s="565"/>
      <c r="L47" s="565"/>
      <c r="M47" s="566"/>
      <c r="N47" s="565"/>
      <c r="O47" s="567"/>
      <c r="P47" s="565"/>
      <c r="Q47" s="565"/>
      <c r="R47" s="565"/>
      <c r="S47" s="565"/>
      <c r="T47" s="565"/>
      <c r="U47" s="565"/>
      <c r="V47" s="567"/>
      <c r="W47" s="565"/>
      <c r="X47" s="565"/>
      <c r="Y47" s="565"/>
      <c r="Z47" s="565"/>
      <c r="AA47" s="565"/>
      <c r="AB47" s="565"/>
      <c r="AC47" s="565"/>
      <c r="AD47" s="565"/>
      <c r="AE47" s="565"/>
      <c r="AF47" s="565"/>
      <c r="AG47" s="565"/>
      <c r="AH47" s="565"/>
      <c r="AI47" s="565"/>
      <c r="AJ47" s="565"/>
      <c r="AK47" s="568"/>
    </row>
    <row r="48" spans="1:37">
      <c r="A48" s="569" t="s">
        <v>109</v>
      </c>
      <c r="B48" s="564"/>
      <c r="C48" s="565"/>
      <c r="D48" s="565"/>
      <c r="E48" s="565"/>
      <c r="F48" s="565"/>
      <c r="G48" s="565"/>
      <c r="H48" s="565"/>
      <c r="I48" s="566"/>
      <c r="J48" s="567"/>
      <c r="K48" s="565"/>
      <c r="L48" s="565"/>
      <c r="M48" s="566"/>
      <c r="N48" s="565"/>
      <c r="O48" s="567"/>
      <c r="P48" s="565"/>
      <c r="Q48" s="565"/>
      <c r="R48" s="565"/>
      <c r="S48" s="565"/>
      <c r="T48" s="565"/>
      <c r="U48" s="565"/>
      <c r="V48" s="567"/>
      <c r="W48" s="565"/>
      <c r="X48" s="565"/>
      <c r="Y48" s="565"/>
      <c r="Z48" s="565"/>
      <c r="AA48" s="565"/>
      <c r="AB48" s="565"/>
      <c r="AC48" s="565"/>
      <c r="AD48" s="565"/>
      <c r="AE48" s="565"/>
      <c r="AF48" s="565"/>
      <c r="AG48" s="565"/>
      <c r="AH48" s="565"/>
      <c r="AI48" s="565"/>
      <c r="AJ48" s="565"/>
      <c r="AK48" s="568"/>
    </row>
    <row r="49" spans="1:37" ht="12" thickBot="1">
      <c r="A49" s="570" t="s">
        <v>110</v>
      </c>
      <c r="B49" s="571"/>
      <c r="C49" s="572"/>
      <c r="D49" s="572"/>
      <c r="E49" s="572"/>
      <c r="F49" s="572"/>
      <c r="G49" s="572"/>
      <c r="H49" s="572"/>
      <c r="I49" s="573"/>
      <c r="J49" s="574"/>
      <c r="K49" s="572"/>
      <c r="L49" s="572"/>
      <c r="M49" s="573"/>
      <c r="N49" s="572"/>
      <c r="O49" s="574"/>
      <c r="P49" s="572"/>
      <c r="Q49" s="572"/>
      <c r="R49" s="572"/>
      <c r="S49" s="572"/>
      <c r="T49" s="572"/>
      <c r="U49" s="572"/>
      <c r="V49" s="574"/>
      <c r="W49" s="572"/>
      <c r="X49" s="572"/>
      <c r="Y49" s="572"/>
      <c r="Z49" s="572"/>
      <c r="AA49" s="572"/>
      <c r="AB49" s="572"/>
      <c r="AC49" s="572"/>
      <c r="AD49" s="572"/>
      <c r="AE49" s="572"/>
      <c r="AF49" s="572"/>
      <c r="AG49" s="572"/>
      <c r="AH49" s="572"/>
      <c r="AI49" s="572"/>
      <c r="AJ49" s="572"/>
      <c r="AK49" s="575"/>
    </row>
  </sheetData>
  <mergeCells count="257">
    <mergeCell ref="AJ35:AJ37"/>
    <mergeCell ref="AE38:AF39"/>
    <mergeCell ref="AG38:AG39"/>
    <mergeCell ref="AH38:AI39"/>
    <mergeCell ref="AJ38:AJ39"/>
    <mergeCell ref="AE40:AF40"/>
    <mergeCell ref="AH40:AI40"/>
    <mergeCell ref="AH41:AI41"/>
    <mergeCell ref="AH42:AI42"/>
    <mergeCell ref="AE28:AF28"/>
    <mergeCell ref="AH28:AI28"/>
    <mergeCell ref="AE30:AF32"/>
    <mergeCell ref="AG30:AG32"/>
    <mergeCell ref="AH30:AI32"/>
    <mergeCell ref="AE44:AF44"/>
    <mergeCell ref="AH44:AI44"/>
    <mergeCell ref="AE35:AF37"/>
    <mergeCell ref="AG35:AG37"/>
    <mergeCell ref="AH35:AI37"/>
    <mergeCell ref="AH43:AI43"/>
    <mergeCell ref="AE27:AF27"/>
    <mergeCell ref="AH27:AI27"/>
    <mergeCell ref="AE22:AF22"/>
    <mergeCell ref="AH22:AI22"/>
    <mergeCell ref="AE23:AF24"/>
    <mergeCell ref="AG23:AG24"/>
    <mergeCell ref="AH23:AI24"/>
    <mergeCell ref="AJ23:AJ24"/>
    <mergeCell ref="AE25:AF26"/>
    <mergeCell ref="AG25:AG26"/>
    <mergeCell ref="AH25:AI26"/>
    <mergeCell ref="AJ25:AJ26"/>
    <mergeCell ref="AB44:AC44"/>
    <mergeCell ref="AE16:AF18"/>
    <mergeCell ref="AG16:AG18"/>
    <mergeCell ref="AH16:AI18"/>
    <mergeCell ref="AJ16:AJ18"/>
    <mergeCell ref="AE19:AF19"/>
    <mergeCell ref="AH19:AI19"/>
    <mergeCell ref="AE20:AF20"/>
    <mergeCell ref="AH20:AI20"/>
    <mergeCell ref="AB27:AC27"/>
    <mergeCell ref="AB28:AC28"/>
    <mergeCell ref="AB30:AC32"/>
    <mergeCell ref="AD30:AD32"/>
    <mergeCell ref="AB33:AC33"/>
    <mergeCell ref="AB23:AC24"/>
    <mergeCell ref="AD23:AD24"/>
    <mergeCell ref="AB25:AC26"/>
    <mergeCell ref="AD25:AD26"/>
    <mergeCell ref="AB22:AC22"/>
    <mergeCell ref="Y21:Z21"/>
    <mergeCell ref="V21:W21"/>
    <mergeCell ref="AB21:AC21"/>
    <mergeCell ref="AE2:AG5"/>
    <mergeCell ref="AE6:AF9"/>
    <mergeCell ref="AG6:AG9"/>
    <mergeCell ref="AH2:AJ5"/>
    <mergeCell ref="AH6:AI9"/>
    <mergeCell ref="AJ6:AJ9"/>
    <mergeCell ref="Q16:Q18"/>
    <mergeCell ref="R16:R18"/>
    <mergeCell ref="Q23:Q24"/>
    <mergeCell ref="R23:R24"/>
    <mergeCell ref="S16:S18"/>
    <mergeCell ref="T16:T18"/>
    <mergeCell ref="U16:U18"/>
    <mergeCell ref="S23:S24"/>
    <mergeCell ref="T23:T24"/>
    <mergeCell ref="U23:U24"/>
    <mergeCell ref="AB16:AC18"/>
    <mergeCell ref="AD16:AD18"/>
    <mergeCell ref="AB19:AC19"/>
    <mergeCell ref="AB20:AC20"/>
    <mergeCell ref="AB2:AD5"/>
    <mergeCell ref="Y6:Z9"/>
    <mergeCell ref="AA6:AA9"/>
    <mergeCell ref="X6:X9"/>
    <mergeCell ref="AD6:AD9"/>
    <mergeCell ref="AB6:AC9"/>
    <mergeCell ref="V6:W9"/>
    <mergeCell ref="Y2:AA5"/>
    <mergeCell ref="V2:X5"/>
    <mergeCell ref="K44:L44"/>
    <mergeCell ref="V44:W44"/>
    <mergeCell ref="Y44:Z44"/>
    <mergeCell ref="P38:P39"/>
    <mergeCell ref="V38:W39"/>
    <mergeCell ref="X38:X39"/>
    <mergeCell ref="Y38:Z39"/>
    <mergeCell ref="E35:E37"/>
    <mergeCell ref="F35:F37"/>
    <mergeCell ref="G35:G37"/>
    <mergeCell ref="H35:H37"/>
    <mergeCell ref="I35:I37"/>
    <mergeCell ref="J35:J37"/>
    <mergeCell ref="K40:L40"/>
    <mergeCell ref="V40:W40"/>
    <mergeCell ref="Y40:Z40"/>
    <mergeCell ref="V35:W37"/>
    <mergeCell ref="X35:X37"/>
    <mergeCell ref="Y35:Z37"/>
    <mergeCell ref="Q35:Q37"/>
    <mergeCell ref="Q38:Q39"/>
    <mergeCell ref="R35:R37"/>
    <mergeCell ref="R38:R39"/>
    <mergeCell ref="V41:W41"/>
    <mergeCell ref="AK30:AK32"/>
    <mergeCell ref="K33:L33"/>
    <mergeCell ref="V33:W33"/>
    <mergeCell ref="Y33:Z33"/>
    <mergeCell ref="K34:L34"/>
    <mergeCell ref="V34:W34"/>
    <mergeCell ref="Y34:Z34"/>
    <mergeCell ref="O30:O32"/>
    <mergeCell ref="P30:P32"/>
    <mergeCell ref="V30:W32"/>
    <mergeCell ref="K30:L32"/>
    <mergeCell ref="M30:M32"/>
    <mergeCell ref="N30:N32"/>
    <mergeCell ref="X30:X32"/>
    <mergeCell ref="AB34:AC34"/>
    <mergeCell ref="AJ30:AJ32"/>
    <mergeCell ref="AE33:AF33"/>
    <mergeCell ref="AH33:AI33"/>
    <mergeCell ref="AE34:AF34"/>
    <mergeCell ref="AH34:AI34"/>
    <mergeCell ref="Q30:Q32"/>
    <mergeCell ref="R30:R32"/>
    <mergeCell ref="A25:A26"/>
    <mergeCell ref="D25:D26"/>
    <mergeCell ref="E25:E26"/>
    <mergeCell ref="F25:F26"/>
    <mergeCell ref="G25:G26"/>
    <mergeCell ref="H25:H26"/>
    <mergeCell ref="I25:I26"/>
    <mergeCell ref="J25:J26"/>
    <mergeCell ref="K25:L26"/>
    <mergeCell ref="K27:L27"/>
    <mergeCell ref="V27:W27"/>
    <mergeCell ref="Y27:Z27"/>
    <mergeCell ref="A23:A24"/>
    <mergeCell ref="V22:W22"/>
    <mergeCell ref="Y22:Z22"/>
    <mergeCell ref="N23:N24"/>
    <mergeCell ref="O23:O24"/>
    <mergeCell ref="P23:P24"/>
    <mergeCell ref="V23:W24"/>
    <mergeCell ref="X23:X24"/>
    <mergeCell ref="K22:L22"/>
    <mergeCell ref="K20:L20"/>
    <mergeCell ref="V20:W20"/>
    <mergeCell ref="Y20:Z20"/>
    <mergeCell ref="A1:AK1"/>
    <mergeCell ref="K2:O2"/>
    <mergeCell ref="M16:M18"/>
    <mergeCell ref="N16:N18"/>
    <mergeCell ref="O16:O18"/>
    <mergeCell ref="P16:P18"/>
    <mergeCell ref="V16:W18"/>
    <mergeCell ref="K11:L11"/>
    <mergeCell ref="V11:W11"/>
    <mergeCell ref="Y11:Z11"/>
    <mergeCell ref="E16:E18"/>
    <mergeCell ref="F16:F18"/>
    <mergeCell ref="G16:G18"/>
    <mergeCell ref="H16:H18"/>
    <mergeCell ref="I16:I18"/>
    <mergeCell ref="J16:J18"/>
    <mergeCell ref="AA16:AA18"/>
    <mergeCell ref="AK16:AK18"/>
    <mergeCell ref="AK2:AK9"/>
    <mergeCell ref="B4:C4"/>
    <mergeCell ref="K16:L18"/>
    <mergeCell ref="X16:X18"/>
    <mergeCell ref="Y16:Z18"/>
    <mergeCell ref="K9:L9"/>
    <mergeCell ref="AK35:AK37"/>
    <mergeCell ref="D38:D39"/>
    <mergeCell ref="E38:E39"/>
    <mergeCell ref="F38:F39"/>
    <mergeCell ref="G38:G39"/>
    <mergeCell ref="H38:H39"/>
    <mergeCell ref="K35:L37"/>
    <mergeCell ref="M35:M37"/>
    <mergeCell ref="N35:N37"/>
    <mergeCell ref="O35:O37"/>
    <mergeCell ref="P35:P37"/>
    <mergeCell ref="I38:I39"/>
    <mergeCell ref="J38:J39"/>
    <mergeCell ref="K38:L39"/>
    <mergeCell ref="M38:M39"/>
    <mergeCell ref="N38:N39"/>
    <mergeCell ref="O38:O39"/>
    <mergeCell ref="AK38:AK39"/>
    <mergeCell ref="AA38:AA39"/>
    <mergeCell ref="D35:D37"/>
    <mergeCell ref="AB35:AC37"/>
    <mergeCell ref="AD35:AD37"/>
    <mergeCell ref="AB38:AC39"/>
    <mergeCell ref="AD38:AD39"/>
    <mergeCell ref="AK23:AK24"/>
    <mergeCell ref="K28:L28"/>
    <mergeCell ref="V28:W28"/>
    <mergeCell ref="Y28:Z28"/>
    <mergeCell ref="S25:S26"/>
    <mergeCell ref="P25:P26"/>
    <mergeCell ref="V25:W26"/>
    <mergeCell ref="X25:X26"/>
    <mergeCell ref="Y25:Z26"/>
    <mergeCell ref="AA23:AA24"/>
    <mergeCell ref="K24:L24"/>
    <mergeCell ref="Y23:Z24"/>
    <mergeCell ref="AK25:AK26"/>
    <mergeCell ref="AA25:AA26"/>
    <mergeCell ref="K19:L19"/>
    <mergeCell ref="V19:W19"/>
    <mergeCell ref="Y19:Z19"/>
    <mergeCell ref="P2:P9"/>
    <mergeCell ref="Q2:Q9"/>
    <mergeCell ref="R2:R9"/>
    <mergeCell ref="S2:S9"/>
    <mergeCell ref="T2:T9"/>
    <mergeCell ref="U2:U9"/>
    <mergeCell ref="K3:O3"/>
    <mergeCell ref="K4:O4"/>
    <mergeCell ref="K8:L8"/>
    <mergeCell ref="M25:M26"/>
    <mergeCell ref="N25:N26"/>
    <mergeCell ref="O25:O26"/>
    <mergeCell ref="Q25:Q26"/>
    <mergeCell ref="R25:R26"/>
    <mergeCell ref="T25:T26"/>
    <mergeCell ref="U25:U26"/>
    <mergeCell ref="K21:L21"/>
    <mergeCell ref="K23:L23"/>
    <mergeCell ref="V42:W42"/>
    <mergeCell ref="V43:W43"/>
    <mergeCell ref="Y41:Z41"/>
    <mergeCell ref="Y42:Z42"/>
    <mergeCell ref="Y43:Z43"/>
    <mergeCell ref="AB41:AC41"/>
    <mergeCell ref="AB42:AC42"/>
    <mergeCell ref="AB43:AC43"/>
    <mergeCell ref="S30:S32"/>
    <mergeCell ref="T30:T32"/>
    <mergeCell ref="S35:S37"/>
    <mergeCell ref="T35:T37"/>
    <mergeCell ref="S38:S39"/>
    <mergeCell ref="T38:T39"/>
    <mergeCell ref="U30:U32"/>
    <mergeCell ref="U35:U37"/>
    <mergeCell ref="U38:U39"/>
    <mergeCell ref="AA35:AA37"/>
    <mergeCell ref="Y30:Z32"/>
    <mergeCell ref="AA30:AA32"/>
    <mergeCell ref="AB40:AC40"/>
  </mergeCells>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dimension ref="A1:AG80"/>
  <sheetViews>
    <sheetView topLeftCell="A58" zoomScale="98" zoomScaleNormal="98" workbookViewId="0">
      <selection activeCell="S63" sqref="S63"/>
    </sheetView>
  </sheetViews>
  <sheetFormatPr defaultColWidth="8.7109375" defaultRowHeight="12"/>
  <cols>
    <col min="1" max="1" width="8.85546875" style="57" bestFit="1" customWidth="1"/>
    <col min="2" max="2" width="108.42578125" style="57" bestFit="1" customWidth="1"/>
    <col min="3" max="3" width="12.7109375" style="57" bestFit="1" customWidth="1"/>
    <col min="4" max="4" width="7.140625" style="57" bestFit="1" customWidth="1"/>
    <col min="5" max="5" width="10.140625" style="57" bestFit="1" customWidth="1"/>
    <col min="6" max="6" width="7.28515625" style="57" bestFit="1" customWidth="1"/>
    <col min="7" max="7" width="9.5703125" style="57" bestFit="1" customWidth="1"/>
    <col min="8" max="8" width="12.42578125" style="57" bestFit="1" customWidth="1"/>
    <col min="9" max="9" width="12.5703125" style="68" bestFit="1" customWidth="1"/>
    <col min="10" max="10" width="12.42578125" style="57" bestFit="1" customWidth="1"/>
    <col min="11" max="11" width="5.85546875" style="57" bestFit="1" customWidth="1"/>
    <col min="12" max="12" width="12.42578125" style="57" bestFit="1" customWidth="1"/>
    <col min="13" max="13" width="9.5703125" style="68" bestFit="1" customWidth="1"/>
    <col min="14" max="14" width="10.42578125" style="68" customWidth="1"/>
    <col min="15" max="15" width="11.140625" style="68" customWidth="1"/>
    <col min="16" max="16" width="9.42578125" style="68" customWidth="1"/>
    <col min="17" max="18" width="12.7109375" style="57" customWidth="1"/>
    <col min="19" max="19" width="13.140625" style="68" customWidth="1"/>
    <col min="20" max="20" width="9.5703125" style="57" bestFit="1" customWidth="1"/>
    <col min="21" max="21" width="7.28515625" style="68" bestFit="1" customWidth="1"/>
    <col min="22" max="22" width="9.42578125" style="57" bestFit="1" customWidth="1"/>
    <col min="23" max="23" width="8.7109375" style="68"/>
    <col min="24" max="24" width="9.5703125" style="57" bestFit="1" customWidth="1"/>
    <col min="25" max="25" width="7.28515625" style="68" bestFit="1" customWidth="1"/>
    <col min="26" max="26" width="9.42578125" style="57" bestFit="1" customWidth="1"/>
    <col min="27" max="27" width="8.7109375" style="68"/>
    <col min="28" max="28" width="8.85546875" style="57" bestFit="1" customWidth="1"/>
    <col min="29" max="29" width="8.7109375" style="57"/>
    <col min="30" max="30" width="10.140625" style="57" bestFit="1" customWidth="1"/>
    <col min="31" max="16384" width="8.7109375" style="57"/>
  </cols>
  <sheetData>
    <row r="1" spans="1:33">
      <c r="A1" s="41"/>
      <c r="W1" s="69"/>
      <c r="AA1" s="69"/>
      <c r="AC1" s="69"/>
    </row>
    <row r="2" spans="1:33">
      <c r="A2" s="90" t="s">
        <v>130</v>
      </c>
      <c r="B2" s="90"/>
      <c r="C2" s="90"/>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0"/>
      <c r="AF2" s="90"/>
      <c r="AG2" s="90"/>
    </row>
    <row r="3" spans="1:33">
      <c r="A3" s="90" t="s">
        <v>131</v>
      </c>
      <c r="B3" s="90"/>
      <c r="C3" s="90"/>
      <c r="D3" s="90"/>
      <c r="E3" s="90"/>
      <c r="F3" s="90"/>
      <c r="G3" s="90"/>
      <c r="H3" s="90"/>
      <c r="I3" s="90"/>
      <c r="J3" s="90"/>
      <c r="K3" s="90"/>
      <c r="L3" s="90"/>
      <c r="M3" s="90"/>
      <c r="N3" s="90"/>
      <c r="O3" s="90"/>
      <c r="P3" s="90"/>
      <c r="Q3" s="90"/>
      <c r="R3" s="90"/>
      <c r="S3" s="90"/>
      <c r="T3" s="90"/>
      <c r="U3" s="90"/>
      <c r="V3" s="90"/>
      <c r="W3" s="90"/>
      <c r="X3" s="90"/>
      <c r="Y3" s="90"/>
      <c r="Z3" s="90"/>
      <c r="AA3" s="90"/>
      <c r="AB3" s="90"/>
      <c r="AC3" s="90"/>
      <c r="AD3" s="90"/>
      <c r="AE3" s="90"/>
      <c r="AF3" s="90"/>
      <c r="AG3" s="90"/>
    </row>
    <row r="4" spans="1:33">
      <c r="A4" s="70"/>
      <c r="B4" s="70"/>
      <c r="C4" s="70"/>
      <c r="D4" s="70"/>
      <c r="E4" s="70"/>
      <c r="F4" s="70"/>
      <c r="G4" s="70"/>
      <c r="H4" s="70"/>
      <c r="I4" s="71"/>
      <c r="J4" s="70"/>
      <c r="K4" s="70"/>
      <c r="L4" s="70"/>
      <c r="M4" s="71"/>
      <c r="N4" s="71"/>
      <c r="O4" s="71"/>
      <c r="P4" s="71"/>
      <c r="Q4" s="70"/>
      <c r="R4" s="70"/>
      <c r="S4" s="71"/>
      <c r="T4" s="70"/>
      <c r="U4" s="71"/>
      <c r="V4" s="70"/>
      <c r="W4" s="71"/>
      <c r="X4" s="70"/>
      <c r="Y4" s="71"/>
      <c r="Z4" s="70"/>
      <c r="AA4" s="71"/>
      <c r="AB4" s="70"/>
      <c r="AC4" s="71"/>
      <c r="AD4" s="70"/>
      <c r="AE4" s="70"/>
      <c r="AF4" s="70"/>
      <c r="AG4" s="70"/>
    </row>
    <row r="5" spans="1:33" ht="12.6" customHeight="1">
      <c r="A5" s="36" t="s">
        <v>129</v>
      </c>
      <c r="B5" s="37" t="s">
        <v>132</v>
      </c>
      <c r="C5" s="37" t="s">
        <v>117</v>
      </c>
      <c r="D5" s="37" t="s">
        <v>133</v>
      </c>
      <c r="E5" s="37" t="s">
        <v>134</v>
      </c>
      <c r="F5" s="37" t="s">
        <v>135</v>
      </c>
      <c r="G5" s="37" t="s">
        <v>136</v>
      </c>
      <c r="H5" s="37" t="s">
        <v>137</v>
      </c>
      <c r="I5" s="38" t="s">
        <v>29</v>
      </c>
      <c r="J5" s="91" t="s">
        <v>138</v>
      </c>
      <c r="K5" s="92"/>
      <c r="L5" s="92"/>
      <c r="M5" s="93"/>
      <c r="N5" s="94" t="s">
        <v>317</v>
      </c>
      <c r="O5" s="94" t="s">
        <v>318</v>
      </c>
      <c r="P5" s="94" t="s">
        <v>310</v>
      </c>
      <c r="Q5" s="94" t="s">
        <v>319</v>
      </c>
      <c r="R5" s="94" t="s">
        <v>309</v>
      </c>
      <c r="S5" s="94" t="s">
        <v>311</v>
      </c>
      <c r="T5" s="76" t="s">
        <v>323</v>
      </c>
      <c r="U5" s="77"/>
      <c r="V5" s="76" t="s">
        <v>312</v>
      </c>
      <c r="W5" s="77"/>
      <c r="X5" s="76" t="s">
        <v>313</v>
      </c>
      <c r="Y5" s="77"/>
      <c r="Z5" s="76" t="s">
        <v>315</v>
      </c>
      <c r="AA5" s="77"/>
      <c r="AB5" s="76" t="s">
        <v>321</v>
      </c>
      <c r="AC5" s="77"/>
      <c r="AD5" s="82" t="s">
        <v>322</v>
      </c>
      <c r="AE5" s="85" t="s">
        <v>139</v>
      </c>
      <c r="AF5" s="85"/>
      <c r="AG5" s="79"/>
    </row>
    <row r="6" spans="1:33">
      <c r="A6" s="36" t="s">
        <v>129</v>
      </c>
      <c r="B6" s="37" t="s">
        <v>140</v>
      </c>
      <c r="C6" s="37" t="s">
        <v>36</v>
      </c>
      <c r="D6" s="37" t="s">
        <v>58</v>
      </c>
      <c r="E6" s="37" t="s">
        <v>141</v>
      </c>
      <c r="F6" s="37" t="s">
        <v>142</v>
      </c>
      <c r="G6" s="37" t="s">
        <v>98</v>
      </c>
      <c r="H6" s="37" t="s">
        <v>98</v>
      </c>
      <c r="I6" s="38" t="s">
        <v>143</v>
      </c>
      <c r="J6" s="97" t="s">
        <v>144</v>
      </c>
      <c r="K6" s="98"/>
      <c r="L6" s="98"/>
      <c r="M6" s="99"/>
      <c r="N6" s="95"/>
      <c r="O6" s="95"/>
      <c r="P6" s="95"/>
      <c r="Q6" s="95" t="s">
        <v>145</v>
      </c>
      <c r="R6" s="95"/>
      <c r="S6" s="95" t="s">
        <v>146</v>
      </c>
      <c r="T6" s="78"/>
      <c r="U6" s="79"/>
      <c r="V6" s="78" t="s">
        <v>147</v>
      </c>
      <c r="W6" s="79"/>
      <c r="X6" s="78"/>
      <c r="Y6" s="79"/>
      <c r="Z6" s="78" t="s">
        <v>147</v>
      </c>
      <c r="AA6" s="79"/>
      <c r="AB6" s="78"/>
      <c r="AC6" s="79"/>
      <c r="AD6" s="83"/>
      <c r="AE6" s="102" t="s">
        <v>324</v>
      </c>
      <c r="AF6" s="102"/>
      <c r="AG6" s="81"/>
    </row>
    <row r="7" spans="1:33">
      <c r="A7" s="36" t="s">
        <v>129</v>
      </c>
      <c r="B7" s="37" t="s">
        <v>35</v>
      </c>
      <c r="C7" s="37" t="s">
        <v>129</v>
      </c>
      <c r="D7" s="37" t="s">
        <v>148</v>
      </c>
      <c r="E7" s="37" t="s">
        <v>149</v>
      </c>
      <c r="F7" s="37" t="s">
        <v>150</v>
      </c>
      <c r="G7" s="37" t="s">
        <v>31</v>
      </c>
      <c r="H7" s="37" t="s">
        <v>99</v>
      </c>
      <c r="I7" s="38" t="s">
        <v>64</v>
      </c>
      <c r="J7" s="91" t="s">
        <v>44</v>
      </c>
      <c r="K7" s="92"/>
      <c r="L7" s="92"/>
      <c r="M7" s="93"/>
      <c r="N7" s="95"/>
      <c r="O7" s="95"/>
      <c r="P7" s="95"/>
      <c r="Q7" s="95" t="s">
        <v>151</v>
      </c>
      <c r="R7" s="95"/>
      <c r="S7" s="95" t="s">
        <v>152</v>
      </c>
      <c r="T7" s="78"/>
      <c r="U7" s="79"/>
      <c r="V7" s="78" t="s">
        <v>153</v>
      </c>
      <c r="W7" s="79"/>
      <c r="X7" s="78"/>
      <c r="Y7" s="79"/>
      <c r="Z7" s="78" t="s">
        <v>153</v>
      </c>
      <c r="AA7" s="79"/>
      <c r="AB7" s="78"/>
      <c r="AC7" s="79"/>
      <c r="AD7" s="83"/>
      <c r="AE7" s="103" t="s">
        <v>154</v>
      </c>
      <c r="AF7" s="103"/>
      <c r="AG7" s="104"/>
    </row>
    <row r="8" spans="1:33">
      <c r="A8" s="36" t="s">
        <v>129</v>
      </c>
      <c r="B8" s="37" t="s">
        <v>129</v>
      </c>
      <c r="C8" s="37" t="s">
        <v>129</v>
      </c>
      <c r="D8" s="37" t="s">
        <v>155</v>
      </c>
      <c r="E8" s="37" t="s">
        <v>150</v>
      </c>
      <c r="F8" s="37" t="s">
        <v>98</v>
      </c>
      <c r="G8" s="37" t="s">
        <v>156</v>
      </c>
      <c r="H8" s="37" t="s">
        <v>157</v>
      </c>
      <c r="I8" s="38" t="s">
        <v>158</v>
      </c>
      <c r="J8" s="100" t="s">
        <v>82</v>
      </c>
      <c r="K8" s="101"/>
      <c r="L8" s="101"/>
      <c r="M8" s="43" t="s">
        <v>159</v>
      </c>
      <c r="N8" s="95"/>
      <c r="O8" s="95"/>
      <c r="P8" s="95"/>
      <c r="Q8" s="95" t="s">
        <v>160</v>
      </c>
      <c r="R8" s="95"/>
      <c r="S8" s="95" t="s">
        <v>161</v>
      </c>
      <c r="T8" s="78"/>
      <c r="U8" s="79"/>
      <c r="V8" s="78" t="s">
        <v>34</v>
      </c>
      <c r="W8" s="79"/>
      <c r="X8" s="78"/>
      <c r="Y8" s="79"/>
      <c r="Z8" s="78" t="s">
        <v>34</v>
      </c>
      <c r="AA8" s="79"/>
      <c r="AB8" s="78"/>
      <c r="AC8" s="79"/>
      <c r="AD8" s="83"/>
      <c r="AE8" s="40" t="s">
        <v>164</v>
      </c>
      <c r="AF8" s="44" t="s">
        <v>164</v>
      </c>
      <c r="AG8" s="45" t="s">
        <v>164</v>
      </c>
    </row>
    <row r="9" spans="1:33">
      <c r="A9" s="36" t="s">
        <v>129</v>
      </c>
      <c r="B9" s="37" t="s">
        <v>129</v>
      </c>
      <c r="C9" s="37" t="s">
        <v>129</v>
      </c>
      <c r="D9" s="37" t="s">
        <v>37</v>
      </c>
      <c r="E9" s="37" t="s">
        <v>98</v>
      </c>
      <c r="F9" s="37" t="s">
        <v>99</v>
      </c>
      <c r="G9" s="37" t="s">
        <v>165</v>
      </c>
      <c r="H9" s="37" t="s">
        <v>166</v>
      </c>
      <c r="I9" s="38" t="s">
        <v>122</v>
      </c>
      <c r="J9" s="44" t="s">
        <v>167</v>
      </c>
      <c r="K9" s="40" t="s">
        <v>167</v>
      </c>
      <c r="L9" s="40" t="s">
        <v>33</v>
      </c>
      <c r="M9" s="46" t="s">
        <v>168</v>
      </c>
      <c r="N9" s="95"/>
      <c r="O9" s="95"/>
      <c r="P9" s="95"/>
      <c r="Q9" s="95" t="s">
        <v>169</v>
      </c>
      <c r="R9" s="95"/>
      <c r="S9" s="95" t="s">
        <v>170</v>
      </c>
      <c r="T9" s="80"/>
      <c r="U9" s="81"/>
      <c r="V9" s="80" t="s">
        <v>56</v>
      </c>
      <c r="W9" s="81"/>
      <c r="X9" s="80"/>
      <c r="Y9" s="81"/>
      <c r="Z9" s="80" t="s">
        <v>56</v>
      </c>
      <c r="AA9" s="81"/>
      <c r="AB9" s="80"/>
      <c r="AC9" s="81"/>
      <c r="AD9" s="83"/>
      <c r="AE9" s="39" t="s">
        <v>172</v>
      </c>
      <c r="AF9" s="37" t="s">
        <v>172</v>
      </c>
      <c r="AG9" s="45" t="s">
        <v>172</v>
      </c>
    </row>
    <row r="10" spans="1:33">
      <c r="A10" s="36" t="s">
        <v>129</v>
      </c>
      <c r="B10" s="37" t="s">
        <v>129</v>
      </c>
      <c r="C10" s="37" t="s">
        <v>129</v>
      </c>
      <c r="D10" s="37" t="s">
        <v>129</v>
      </c>
      <c r="E10" s="37" t="s">
        <v>99</v>
      </c>
      <c r="F10" s="37" t="s">
        <v>173</v>
      </c>
      <c r="G10" s="37" t="s">
        <v>174</v>
      </c>
      <c r="H10" s="37" t="s">
        <v>129</v>
      </c>
      <c r="I10" s="38" t="s">
        <v>175</v>
      </c>
      <c r="J10" s="37" t="s">
        <v>176</v>
      </c>
      <c r="K10" s="39" t="s">
        <v>177</v>
      </c>
      <c r="L10" s="39"/>
      <c r="M10" s="46" t="s">
        <v>33</v>
      </c>
      <c r="N10" s="95"/>
      <c r="O10" s="95"/>
      <c r="P10" s="95"/>
      <c r="Q10" s="95" t="s">
        <v>178</v>
      </c>
      <c r="R10" s="95"/>
      <c r="S10" s="95" t="s">
        <v>160</v>
      </c>
      <c r="T10" s="44" t="s">
        <v>179</v>
      </c>
      <c r="U10" s="43" t="s">
        <v>97</v>
      </c>
      <c r="V10" s="37" t="s">
        <v>179</v>
      </c>
      <c r="W10" s="48" t="s">
        <v>97</v>
      </c>
      <c r="X10" s="44" t="s">
        <v>179</v>
      </c>
      <c r="Y10" s="43" t="s">
        <v>97</v>
      </c>
      <c r="Z10" s="37" t="s">
        <v>179</v>
      </c>
      <c r="AA10" s="48" t="s">
        <v>97</v>
      </c>
      <c r="AB10" s="86" t="s">
        <v>54</v>
      </c>
      <c r="AC10" s="87" t="s">
        <v>314</v>
      </c>
      <c r="AD10" s="83"/>
      <c r="AE10" s="39" t="s">
        <v>92</v>
      </c>
      <c r="AF10" s="37" t="s">
        <v>93</v>
      </c>
      <c r="AG10" s="45" t="s">
        <v>181</v>
      </c>
    </row>
    <row r="11" spans="1:33">
      <c r="A11" s="36" t="s">
        <v>129</v>
      </c>
      <c r="B11" s="37" t="s">
        <v>129</v>
      </c>
      <c r="C11" s="37" t="s">
        <v>129</v>
      </c>
      <c r="D11" s="37" t="s">
        <v>129</v>
      </c>
      <c r="E11" s="37" t="s">
        <v>38</v>
      </c>
      <c r="F11" s="37" t="s">
        <v>129</v>
      </c>
      <c r="G11" s="37" t="s">
        <v>129</v>
      </c>
      <c r="H11" s="37" t="s">
        <v>129</v>
      </c>
      <c r="I11" s="38" t="s">
        <v>182</v>
      </c>
      <c r="J11" s="49"/>
      <c r="K11" s="39"/>
      <c r="L11" s="39"/>
      <c r="M11" s="46" t="s">
        <v>183</v>
      </c>
      <c r="N11" s="95"/>
      <c r="O11" s="95"/>
      <c r="P11" s="95"/>
      <c r="Q11" s="95" t="s">
        <v>184</v>
      </c>
      <c r="R11" s="95"/>
      <c r="S11" s="95" t="s">
        <v>185</v>
      </c>
      <c r="T11" s="37" t="s">
        <v>28</v>
      </c>
      <c r="U11" s="38" t="s">
        <v>186</v>
      </c>
      <c r="V11" s="37" t="s">
        <v>28</v>
      </c>
      <c r="W11" s="38" t="s">
        <v>186</v>
      </c>
      <c r="X11" s="37" t="s">
        <v>28</v>
      </c>
      <c r="Y11" s="38" t="s">
        <v>186</v>
      </c>
      <c r="Z11" s="37" t="s">
        <v>28</v>
      </c>
      <c r="AA11" s="38" t="s">
        <v>186</v>
      </c>
      <c r="AB11" s="83"/>
      <c r="AC11" s="88"/>
      <c r="AD11" s="83"/>
      <c r="AE11" s="49"/>
      <c r="AF11" s="49"/>
      <c r="AG11" s="50"/>
    </row>
    <row r="12" spans="1:33">
      <c r="A12" s="36" t="s">
        <v>129</v>
      </c>
      <c r="B12" s="37" t="s">
        <v>129</v>
      </c>
      <c r="C12" s="37" t="s">
        <v>129</v>
      </c>
      <c r="D12" s="37" t="s">
        <v>129</v>
      </c>
      <c r="E12" s="37" t="s">
        <v>129</v>
      </c>
      <c r="F12" s="37" t="s">
        <v>129</v>
      </c>
      <c r="G12" s="37" t="s">
        <v>129</v>
      </c>
      <c r="H12" s="37" t="s">
        <v>129</v>
      </c>
      <c r="I12" s="38" t="s">
        <v>129</v>
      </c>
      <c r="J12" s="49"/>
      <c r="K12" s="39"/>
      <c r="L12" s="39"/>
      <c r="M12" s="46" t="s">
        <v>187</v>
      </c>
      <c r="N12" s="95"/>
      <c r="O12" s="95"/>
      <c r="P12" s="95"/>
      <c r="Q12" s="95" t="s">
        <v>42</v>
      </c>
      <c r="R12" s="95"/>
      <c r="S12" s="95" t="s">
        <v>188</v>
      </c>
      <c r="T12" s="37"/>
      <c r="U12" s="38" t="s">
        <v>189</v>
      </c>
      <c r="V12" s="37"/>
      <c r="W12" s="38" t="s">
        <v>98</v>
      </c>
      <c r="X12" s="37"/>
      <c r="Y12" s="38" t="s">
        <v>189</v>
      </c>
      <c r="Z12" s="37"/>
      <c r="AA12" s="38" t="s">
        <v>98</v>
      </c>
      <c r="AB12" s="83"/>
      <c r="AC12" s="88"/>
      <c r="AD12" s="83"/>
      <c r="AE12" s="49"/>
      <c r="AF12" s="49"/>
      <c r="AG12" s="50"/>
    </row>
    <row r="13" spans="1:33">
      <c r="A13" s="36" t="s">
        <v>129</v>
      </c>
      <c r="B13" s="37" t="s">
        <v>129</v>
      </c>
      <c r="C13" s="37" t="s">
        <v>129</v>
      </c>
      <c r="D13" s="37" t="s">
        <v>129</v>
      </c>
      <c r="E13" s="37" t="s">
        <v>129</v>
      </c>
      <c r="F13" s="37" t="s">
        <v>129</v>
      </c>
      <c r="G13" s="37" t="s">
        <v>129</v>
      </c>
      <c r="H13" s="37" t="s">
        <v>129</v>
      </c>
      <c r="I13" s="38" t="s">
        <v>129</v>
      </c>
      <c r="J13" s="49"/>
      <c r="K13" s="39"/>
      <c r="L13" s="39"/>
      <c r="M13" s="46"/>
      <c r="N13" s="95"/>
      <c r="O13" s="95"/>
      <c r="P13" s="95"/>
      <c r="Q13" s="95"/>
      <c r="R13" s="95"/>
      <c r="S13" s="95" t="s">
        <v>190</v>
      </c>
      <c r="T13" s="49"/>
      <c r="U13" s="38" t="s">
        <v>99</v>
      </c>
      <c r="V13" s="37"/>
      <c r="W13" s="38" t="s">
        <v>99</v>
      </c>
      <c r="X13" s="49"/>
      <c r="Y13" s="38" t="s">
        <v>99</v>
      </c>
      <c r="Z13" s="37"/>
      <c r="AA13" s="38" t="s">
        <v>99</v>
      </c>
      <c r="AB13" s="83"/>
      <c r="AC13" s="88"/>
      <c r="AD13" s="83"/>
      <c r="AE13" s="37"/>
      <c r="AF13" s="37"/>
      <c r="AG13" s="50"/>
    </row>
    <row r="14" spans="1:33">
      <c r="A14" s="36" t="s">
        <v>129</v>
      </c>
      <c r="B14" s="37" t="s">
        <v>129</v>
      </c>
      <c r="C14" s="37" t="s">
        <v>129</v>
      </c>
      <c r="D14" s="37" t="s">
        <v>129</v>
      </c>
      <c r="E14" s="37" t="s">
        <v>129</v>
      </c>
      <c r="F14" s="37" t="s">
        <v>129</v>
      </c>
      <c r="G14" s="37" t="s">
        <v>129</v>
      </c>
      <c r="H14" s="37" t="s">
        <v>129</v>
      </c>
      <c r="I14" s="38" t="s">
        <v>129</v>
      </c>
      <c r="J14" s="37" t="s">
        <v>129</v>
      </c>
      <c r="K14" s="39"/>
      <c r="L14" s="39"/>
      <c r="M14" s="46"/>
      <c r="N14" s="95"/>
      <c r="O14" s="95"/>
      <c r="P14" s="95"/>
      <c r="Q14" s="95" t="s">
        <v>129</v>
      </c>
      <c r="R14" s="95"/>
      <c r="S14" s="95" t="s">
        <v>53</v>
      </c>
      <c r="T14" s="49"/>
      <c r="U14" s="38" t="s">
        <v>191</v>
      </c>
      <c r="V14" s="37"/>
      <c r="W14" s="38" t="s">
        <v>191</v>
      </c>
      <c r="X14" s="49"/>
      <c r="Y14" s="38" t="s">
        <v>191</v>
      </c>
      <c r="Z14" s="37"/>
      <c r="AA14" s="38" t="s">
        <v>191</v>
      </c>
      <c r="AB14" s="83"/>
      <c r="AC14" s="88"/>
      <c r="AD14" s="83"/>
      <c r="AE14" s="37"/>
      <c r="AF14" s="37"/>
      <c r="AG14" s="50"/>
    </row>
    <row r="15" spans="1:33">
      <c r="A15" s="36" t="s">
        <v>129</v>
      </c>
      <c r="B15" s="37" t="s">
        <v>129</v>
      </c>
      <c r="C15" s="37" t="s">
        <v>129</v>
      </c>
      <c r="D15" s="37" t="s">
        <v>129</v>
      </c>
      <c r="E15" s="37" t="s">
        <v>129</v>
      </c>
      <c r="F15" s="37" t="s">
        <v>129</v>
      </c>
      <c r="G15" s="37" t="s">
        <v>129</v>
      </c>
      <c r="H15" s="37" t="s">
        <v>129</v>
      </c>
      <c r="I15" s="38" t="s">
        <v>129</v>
      </c>
      <c r="J15" s="37" t="s">
        <v>129</v>
      </c>
      <c r="K15" s="39"/>
      <c r="L15" s="39"/>
      <c r="M15" s="46"/>
      <c r="N15" s="95"/>
      <c r="O15" s="95"/>
      <c r="P15" s="95"/>
      <c r="Q15" s="95" t="s">
        <v>129</v>
      </c>
      <c r="R15" s="95"/>
      <c r="S15" s="95" t="s">
        <v>192</v>
      </c>
      <c r="T15" s="49"/>
      <c r="U15" s="38"/>
      <c r="V15" s="37"/>
      <c r="W15" s="38"/>
      <c r="X15" s="49"/>
      <c r="Y15" s="38"/>
      <c r="Z15" s="37"/>
      <c r="AA15" s="38"/>
      <c r="AB15" s="83"/>
      <c r="AC15" s="88"/>
      <c r="AD15" s="83"/>
      <c r="AE15" s="49"/>
      <c r="AF15" s="49"/>
      <c r="AG15" s="50"/>
    </row>
    <row r="16" spans="1:33">
      <c r="A16" s="47" t="s">
        <v>129</v>
      </c>
      <c r="B16" s="51" t="s">
        <v>129</v>
      </c>
      <c r="C16" s="51" t="s">
        <v>129</v>
      </c>
      <c r="D16" s="51" t="s">
        <v>129</v>
      </c>
      <c r="E16" s="51" t="s">
        <v>129</v>
      </c>
      <c r="F16" s="51" t="s">
        <v>129</v>
      </c>
      <c r="G16" s="51" t="s">
        <v>129</v>
      </c>
      <c r="H16" s="51" t="s">
        <v>129</v>
      </c>
      <c r="I16" s="52" t="s">
        <v>129</v>
      </c>
      <c r="J16" s="51" t="s">
        <v>129</v>
      </c>
      <c r="K16" s="42"/>
      <c r="L16" s="42"/>
      <c r="M16" s="53"/>
      <c r="N16" s="96"/>
      <c r="O16" s="96"/>
      <c r="P16" s="96"/>
      <c r="Q16" s="96" t="s">
        <v>129</v>
      </c>
      <c r="R16" s="96"/>
      <c r="S16" s="96"/>
      <c r="T16" s="54"/>
      <c r="U16" s="52"/>
      <c r="V16" s="51"/>
      <c r="W16" s="52"/>
      <c r="X16" s="54"/>
      <c r="Y16" s="52"/>
      <c r="Z16" s="51"/>
      <c r="AA16" s="52"/>
      <c r="AB16" s="84"/>
      <c r="AC16" s="89"/>
      <c r="AD16" s="84"/>
      <c r="AE16" s="54"/>
      <c r="AF16" s="54"/>
      <c r="AG16" s="50"/>
    </row>
    <row r="17" spans="1:33">
      <c r="A17" s="45" t="s">
        <v>2</v>
      </c>
      <c r="B17" s="50" t="s">
        <v>193</v>
      </c>
      <c r="C17" s="50" t="s">
        <v>129</v>
      </c>
      <c r="D17" s="50" t="s">
        <v>129</v>
      </c>
      <c r="E17" s="50" t="s">
        <v>129</v>
      </c>
      <c r="F17" s="50" t="s">
        <v>129</v>
      </c>
      <c r="G17" s="50" t="s">
        <v>129</v>
      </c>
      <c r="H17" s="50" t="s">
        <v>129</v>
      </c>
      <c r="I17" s="55" t="s">
        <v>129</v>
      </c>
      <c r="J17" s="50" t="s">
        <v>129</v>
      </c>
      <c r="K17" s="50"/>
      <c r="L17" s="50"/>
      <c r="M17" s="55"/>
      <c r="N17" s="55"/>
      <c r="O17" s="55"/>
      <c r="P17" s="55"/>
      <c r="Q17" s="50" t="s">
        <v>129</v>
      </c>
      <c r="R17" s="50"/>
      <c r="S17" s="55" t="s">
        <v>129</v>
      </c>
      <c r="T17" s="50"/>
      <c r="U17" s="56"/>
      <c r="V17" s="50"/>
      <c r="W17" s="56"/>
      <c r="X17" s="50"/>
      <c r="Y17" s="56"/>
      <c r="Z17" s="50"/>
      <c r="AA17" s="56"/>
      <c r="AB17" s="50"/>
      <c r="AC17" s="56"/>
      <c r="AD17" s="50"/>
      <c r="AE17" s="50"/>
      <c r="AF17" s="50"/>
      <c r="AG17" s="50"/>
    </row>
    <row r="18" spans="1:33">
      <c r="A18" s="45" t="s">
        <v>28</v>
      </c>
      <c r="B18" s="50" t="s">
        <v>194</v>
      </c>
      <c r="D18" s="50">
        <v>1</v>
      </c>
      <c r="E18" s="50">
        <v>2500</v>
      </c>
      <c r="F18" s="50">
        <v>0</v>
      </c>
      <c r="G18" s="50">
        <v>0</v>
      </c>
      <c r="H18" s="50">
        <f>E18</f>
        <v>2500</v>
      </c>
      <c r="I18" s="55">
        <f t="shared" ref="I18:I28" si="0">H18/168593350*100</f>
        <v>1.4828580130829597E-3</v>
      </c>
      <c r="J18" s="50">
        <f>H18</f>
        <v>2500</v>
      </c>
      <c r="K18" s="50">
        <v>0</v>
      </c>
      <c r="L18" s="50">
        <f>J18</f>
        <v>2500</v>
      </c>
      <c r="M18" s="55">
        <f>I18</f>
        <v>1.4828580130829597E-3</v>
      </c>
      <c r="N18" s="72">
        <v>0</v>
      </c>
      <c r="O18" s="72">
        <v>0</v>
      </c>
      <c r="P18" s="72">
        <v>0</v>
      </c>
      <c r="Q18" s="50">
        <f>N18+O18+P18</f>
        <v>0</v>
      </c>
      <c r="R18" s="50">
        <f>SUM(H18+Q18)</f>
        <v>2500</v>
      </c>
      <c r="S18" s="55">
        <v>0</v>
      </c>
      <c r="T18" s="50">
        <v>0</v>
      </c>
      <c r="U18" s="56" t="s">
        <v>73</v>
      </c>
      <c r="V18" s="50">
        <v>0</v>
      </c>
      <c r="W18" s="56" t="s">
        <v>73</v>
      </c>
      <c r="X18" s="50">
        <v>0</v>
      </c>
      <c r="Y18" s="56" t="s">
        <v>73</v>
      </c>
      <c r="Z18" s="50">
        <v>0</v>
      </c>
      <c r="AA18" s="56" t="s">
        <v>73</v>
      </c>
      <c r="AB18" s="50">
        <v>0</v>
      </c>
      <c r="AC18" s="56" t="s">
        <v>73</v>
      </c>
      <c r="AD18" s="50">
        <v>0</v>
      </c>
      <c r="AE18" s="50"/>
      <c r="AF18" s="50"/>
      <c r="AG18" s="50"/>
    </row>
    <row r="19" spans="1:33">
      <c r="A19" s="45" t="s">
        <v>191</v>
      </c>
      <c r="B19" s="50" t="s">
        <v>195</v>
      </c>
      <c r="C19" s="58"/>
      <c r="D19" s="50">
        <v>0</v>
      </c>
      <c r="E19" s="50">
        <v>0</v>
      </c>
      <c r="F19" s="50">
        <v>0</v>
      </c>
      <c r="G19" s="50">
        <v>0</v>
      </c>
      <c r="H19" s="50">
        <f t="shared" ref="H19:H55" si="1">E19</f>
        <v>0</v>
      </c>
      <c r="I19" s="55">
        <f t="shared" si="0"/>
        <v>0</v>
      </c>
      <c r="J19" s="50">
        <f t="shared" ref="J19:J55" si="2">H19</f>
        <v>0</v>
      </c>
      <c r="K19" s="50">
        <v>0</v>
      </c>
      <c r="L19" s="50">
        <f t="shared" ref="L19:L55" si="3">J19</f>
        <v>0</v>
      </c>
      <c r="M19" s="55">
        <f t="shared" ref="M19:M80" si="4">I19</f>
        <v>0</v>
      </c>
      <c r="N19" s="72">
        <v>0</v>
      </c>
      <c r="O19" s="72">
        <v>0</v>
      </c>
      <c r="P19" s="72">
        <v>0</v>
      </c>
      <c r="Q19" s="50">
        <f t="shared" ref="Q19:Q78" si="5">N19+O19+P19</f>
        <v>0</v>
      </c>
      <c r="R19" s="50">
        <f t="shared" ref="R19:R78" si="6">SUM(H19+Q19)</f>
        <v>0</v>
      </c>
      <c r="S19" s="55">
        <f>(R19)*100/168593350</f>
        <v>0</v>
      </c>
      <c r="T19" s="50">
        <v>0</v>
      </c>
      <c r="U19" s="56" t="s">
        <v>73</v>
      </c>
      <c r="V19" s="50">
        <v>0</v>
      </c>
      <c r="W19" s="56" t="s">
        <v>73</v>
      </c>
      <c r="X19" s="50">
        <v>0</v>
      </c>
      <c r="Y19" s="56" t="s">
        <v>73</v>
      </c>
      <c r="Z19" s="50">
        <v>0</v>
      </c>
      <c r="AA19" s="56" t="s">
        <v>73</v>
      </c>
      <c r="AB19" s="50">
        <v>0</v>
      </c>
      <c r="AC19" s="56" t="s">
        <v>73</v>
      </c>
      <c r="AD19" s="50">
        <v>0</v>
      </c>
      <c r="AE19" s="50"/>
      <c r="AF19" s="50"/>
      <c r="AG19" s="50"/>
    </row>
    <row r="20" spans="1:33">
      <c r="A20" s="45" t="s">
        <v>102</v>
      </c>
      <c r="B20" s="50" t="s">
        <v>196</v>
      </c>
      <c r="C20" s="58"/>
      <c r="D20" s="50">
        <v>0</v>
      </c>
      <c r="E20" s="50">
        <v>0</v>
      </c>
      <c r="F20" s="50">
        <v>0</v>
      </c>
      <c r="G20" s="50">
        <v>0</v>
      </c>
      <c r="H20" s="50">
        <f t="shared" si="1"/>
        <v>0</v>
      </c>
      <c r="I20" s="55">
        <f t="shared" si="0"/>
        <v>0</v>
      </c>
      <c r="J20" s="50">
        <f t="shared" si="2"/>
        <v>0</v>
      </c>
      <c r="K20" s="50">
        <v>0</v>
      </c>
      <c r="L20" s="50">
        <f t="shared" si="3"/>
        <v>0</v>
      </c>
      <c r="M20" s="55">
        <f t="shared" si="4"/>
        <v>0</v>
      </c>
      <c r="N20" s="72">
        <v>0</v>
      </c>
      <c r="O20" s="72">
        <v>0</v>
      </c>
      <c r="P20" s="72">
        <v>0</v>
      </c>
      <c r="Q20" s="50">
        <f t="shared" si="5"/>
        <v>0</v>
      </c>
      <c r="R20" s="50">
        <f t="shared" si="6"/>
        <v>0</v>
      </c>
      <c r="S20" s="55">
        <f>(R20)*100/168593350</f>
        <v>0</v>
      </c>
      <c r="T20" s="50">
        <v>0</v>
      </c>
      <c r="U20" s="56" t="s">
        <v>73</v>
      </c>
      <c r="V20" s="50">
        <v>0</v>
      </c>
      <c r="W20" s="56" t="s">
        <v>73</v>
      </c>
      <c r="X20" s="50">
        <v>0</v>
      </c>
      <c r="Y20" s="56" t="s">
        <v>73</v>
      </c>
      <c r="Z20" s="50">
        <v>0</v>
      </c>
      <c r="AA20" s="56" t="s">
        <v>73</v>
      </c>
      <c r="AB20" s="50">
        <v>0</v>
      </c>
      <c r="AC20" s="56" t="s">
        <v>73</v>
      </c>
      <c r="AD20" s="50">
        <v>0</v>
      </c>
      <c r="AE20" s="50"/>
      <c r="AF20" s="50"/>
      <c r="AG20" s="50"/>
    </row>
    <row r="21" spans="1:33">
      <c r="A21" s="45" t="s">
        <v>197</v>
      </c>
      <c r="B21" s="50" t="s">
        <v>13</v>
      </c>
      <c r="C21" s="58"/>
      <c r="D21" s="50">
        <v>1</v>
      </c>
      <c r="E21" s="50">
        <v>1000</v>
      </c>
      <c r="F21" s="50">
        <v>0</v>
      </c>
      <c r="G21" s="50">
        <v>0</v>
      </c>
      <c r="H21" s="50">
        <f t="shared" si="1"/>
        <v>1000</v>
      </c>
      <c r="I21" s="55">
        <f t="shared" si="0"/>
        <v>5.9314320523318393E-4</v>
      </c>
      <c r="J21" s="50">
        <f t="shared" si="2"/>
        <v>1000</v>
      </c>
      <c r="K21" s="50">
        <v>0</v>
      </c>
      <c r="L21" s="50">
        <f t="shared" si="3"/>
        <v>1000</v>
      </c>
      <c r="M21" s="55">
        <f t="shared" si="4"/>
        <v>5.9314320523318393E-4</v>
      </c>
      <c r="N21" s="72">
        <v>0</v>
      </c>
      <c r="O21" s="72">
        <v>0</v>
      </c>
      <c r="P21" s="72">
        <v>0</v>
      </c>
      <c r="Q21" s="50">
        <f t="shared" si="5"/>
        <v>0</v>
      </c>
      <c r="R21" s="50">
        <f t="shared" si="6"/>
        <v>1000</v>
      </c>
      <c r="S21" s="55">
        <v>0</v>
      </c>
      <c r="T21" s="50">
        <v>0</v>
      </c>
      <c r="U21" s="56" t="s">
        <v>73</v>
      </c>
      <c r="V21" s="50">
        <v>0</v>
      </c>
      <c r="W21" s="56" t="s">
        <v>73</v>
      </c>
      <c r="X21" s="50">
        <v>0</v>
      </c>
      <c r="Y21" s="56" t="s">
        <v>73</v>
      </c>
      <c r="Z21" s="50">
        <v>0</v>
      </c>
      <c r="AA21" s="56" t="s">
        <v>73</v>
      </c>
      <c r="AB21" s="50">
        <v>0</v>
      </c>
      <c r="AC21" s="56" t="s">
        <v>73</v>
      </c>
      <c r="AD21" s="50">
        <v>1000</v>
      </c>
      <c r="AE21" s="50"/>
      <c r="AF21" s="50"/>
      <c r="AG21" s="50"/>
    </row>
    <row r="22" spans="1:33">
      <c r="A22" s="45" t="s">
        <v>198</v>
      </c>
      <c r="B22" s="50" t="s">
        <v>199</v>
      </c>
      <c r="C22" s="58"/>
      <c r="D22" s="50">
        <v>0</v>
      </c>
      <c r="E22" s="50">
        <v>0</v>
      </c>
      <c r="F22" s="50">
        <v>0</v>
      </c>
      <c r="G22" s="50">
        <v>0</v>
      </c>
      <c r="H22" s="50">
        <f t="shared" si="1"/>
        <v>0</v>
      </c>
      <c r="I22" s="55">
        <f t="shared" si="0"/>
        <v>0</v>
      </c>
      <c r="J22" s="50">
        <f t="shared" si="2"/>
        <v>0</v>
      </c>
      <c r="K22" s="50">
        <v>0</v>
      </c>
      <c r="L22" s="50">
        <f t="shared" si="3"/>
        <v>0</v>
      </c>
      <c r="M22" s="55">
        <f t="shared" si="4"/>
        <v>0</v>
      </c>
      <c r="N22" s="72">
        <v>0</v>
      </c>
      <c r="O22" s="72">
        <v>0</v>
      </c>
      <c r="P22" s="72">
        <v>0</v>
      </c>
      <c r="Q22" s="50">
        <f t="shared" si="5"/>
        <v>0</v>
      </c>
      <c r="R22" s="50">
        <f t="shared" si="6"/>
        <v>0</v>
      </c>
      <c r="S22" s="55">
        <f>(R22)*100/168593350</f>
        <v>0</v>
      </c>
      <c r="T22" s="50">
        <v>0</v>
      </c>
      <c r="U22" s="56" t="s">
        <v>73</v>
      </c>
      <c r="V22" s="50">
        <v>0</v>
      </c>
      <c r="W22" s="56" t="s">
        <v>73</v>
      </c>
      <c r="X22" s="50">
        <v>0</v>
      </c>
      <c r="Y22" s="56" t="s">
        <v>73</v>
      </c>
      <c r="Z22" s="50">
        <v>0</v>
      </c>
      <c r="AA22" s="56" t="s">
        <v>73</v>
      </c>
      <c r="AB22" s="50">
        <v>0</v>
      </c>
      <c r="AC22" s="56" t="s">
        <v>73</v>
      </c>
      <c r="AD22" s="50">
        <v>0</v>
      </c>
      <c r="AE22" s="50"/>
      <c r="AF22" s="50"/>
      <c r="AG22" s="50"/>
    </row>
    <row r="23" spans="1:33">
      <c r="A23" s="45" t="s">
        <v>200</v>
      </c>
      <c r="B23" s="50" t="s">
        <v>201</v>
      </c>
      <c r="C23" s="58"/>
      <c r="D23" s="50">
        <v>0</v>
      </c>
      <c r="E23" s="50">
        <v>0</v>
      </c>
      <c r="F23" s="50">
        <v>0</v>
      </c>
      <c r="G23" s="50">
        <v>0</v>
      </c>
      <c r="H23" s="50">
        <f t="shared" si="1"/>
        <v>0</v>
      </c>
      <c r="I23" s="55">
        <f t="shared" si="0"/>
        <v>0</v>
      </c>
      <c r="J23" s="50">
        <f t="shared" si="2"/>
        <v>0</v>
      </c>
      <c r="K23" s="50">
        <v>0</v>
      </c>
      <c r="L23" s="50">
        <f t="shared" si="3"/>
        <v>0</v>
      </c>
      <c r="M23" s="55">
        <f t="shared" si="4"/>
        <v>0</v>
      </c>
      <c r="N23" s="72">
        <v>0</v>
      </c>
      <c r="O23" s="72">
        <v>0</v>
      </c>
      <c r="P23" s="72">
        <v>0</v>
      </c>
      <c r="Q23" s="50">
        <f t="shared" si="5"/>
        <v>0</v>
      </c>
      <c r="R23" s="50">
        <f t="shared" si="6"/>
        <v>0</v>
      </c>
      <c r="S23" s="55">
        <f>(R23)*100/168593350</f>
        <v>0</v>
      </c>
      <c r="T23" s="50">
        <v>0</v>
      </c>
      <c r="U23" s="56" t="s">
        <v>73</v>
      </c>
      <c r="V23" s="50">
        <v>0</v>
      </c>
      <c r="W23" s="56" t="s">
        <v>73</v>
      </c>
      <c r="X23" s="50">
        <v>0</v>
      </c>
      <c r="Y23" s="56" t="s">
        <v>73</v>
      </c>
      <c r="Z23" s="50">
        <v>0</v>
      </c>
      <c r="AA23" s="56" t="s">
        <v>73</v>
      </c>
      <c r="AB23" s="50">
        <v>0</v>
      </c>
      <c r="AC23" s="56" t="s">
        <v>73</v>
      </c>
      <c r="AD23" s="50">
        <v>0</v>
      </c>
      <c r="AE23" s="50"/>
      <c r="AF23" s="50"/>
      <c r="AG23" s="50"/>
    </row>
    <row r="24" spans="1:33">
      <c r="A24" s="45" t="s">
        <v>202</v>
      </c>
      <c r="B24" s="50" t="s">
        <v>259</v>
      </c>
      <c r="C24" s="58"/>
      <c r="D24" s="50">
        <v>0</v>
      </c>
      <c r="E24" s="50">
        <v>0</v>
      </c>
      <c r="F24" s="50">
        <v>0</v>
      </c>
      <c r="G24" s="50">
        <v>0</v>
      </c>
      <c r="H24" s="50">
        <f t="shared" si="1"/>
        <v>0</v>
      </c>
      <c r="I24" s="55">
        <f t="shared" si="0"/>
        <v>0</v>
      </c>
      <c r="J24" s="50">
        <f t="shared" si="2"/>
        <v>0</v>
      </c>
      <c r="K24" s="50">
        <v>0</v>
      </c>
      <c r="L24" s="50">
        <f t="shared" si="3"/>
        <v>0</v>
      </c>
      <c r="M24" s="55">
        <f t="shared" si="4"/>
        <v>0</v>
      </c>
      <c r="N24" s="72">
        <v>0</v>
      </c>
      <c r="O24" s="72">
        <v>0</v>
      </c>
      <c r="P24" s="72">
        <v>0</v>
      </c>
      <c r="Q24" s="50">
        <f t="shared" si="5"/>
        <v>0</v>
      </c>
      <c r="R24" s="50">
        <f t="shared" si="6"/>
        <v>0</v>
      </c>
      <c r="S24" s="55">
        <v>0</v>
      </c>
      <c r="T24" s="50">
        <v>0</v>
      </c>
      <c r="U24" s="56" t="s">
        <v>73</v>
      </c>
      <c r="V24" s="50">
        <v>0</v>
      </c>
      <c r="W24" s="56" t="s">
        <v>73</v>
      </c>
      <c r="X24" s="50">
        <v>0</v>
      </c>
      <c r="Y24" s="56" t="s">
        <v>73</v>
      </c>
      <c r="Z24" s="50">
        <v>0</v>
      </c>
      <c r="AA24" s="56" t="s">
        <v>73</v>
      </c>
      <c r="AB24" s="50">
        <v>0</v>
      </c>
      <c r="AC24" s="56" t="s">
        <v>73</v>
      </c>
      <c r="AD24" s="50">
        <v>0</v>
      </c>
      <c r="AE24" s="50"/>
      <c r="AF24" s="50"/>
      <c r="AG24" s="50"/>
    </row>
    <row r="25" spans="1:33">
      <c r="A25" s="45" t="s">
        <v>203</v>
      </c>
      <c r="B25" s="50" t="s">
        <v>204</v>
      </c>
      <c r="C25" s="58"/>
      <c r="D25" s="50">
        <v>0</v>
      </c>
      <c r="E25" s="50">
        <v>0</v>
      </c>
      <c r="F25" s="50">
        <v>0</v>
      </c>
      <c r="G25" s="50">
        <v>0</v>
      </c>
      <c r="H25" s="50">
        <f t="shared" si="1"/>
        <v>0</v>
      </c>
      <c r="I25" s="55">
        <f t="shared" si="0"/>
        <v>0</v>
      </c>
      <c r="J25" s="50">
        <f t="shared" si="2"/>
        <v>0</v>
      </c>
      <c r="K25" s="50">
        <v>0</v>
      </c>
      <c r="L25" s="50">
        <f t="shared" si="3"/>
        <v>0</v>
      </c>
      <c r="M25" s="55">
        <f t="shared" si="4"/>
        <v>0</v>
      </c>
      <c r="N25" s="72">
        <v>0</v>
      </c>
      <c r="O25" s="72">
        <v>0</v>
      </c>
      <c r="P25" s="72">
        <v>0</v>
      </c>
      <c r="Q25" s="50">
        <f t="shared" si="5"/>
        <v>0</v>
      </c>
      <c r="R25" s="50">
        <f t="shared" si="6"/>
        <v>0</v>
      </c>
      <c r="S25" s="55">
        <v>0</v>
      </c>
      <c r="T25" s="50">
        <v>0</v>
      </c>
      <c r="U25" s="56" t="s">
        <v>73</v>
      </c>
      <c r="V25" s="50">
        <v>0</v>
      </c>
      <c r="W25" s="56" t="s">
        <v>73</v>
      </c>
      <c r="X25" s="50">
        <v>0</v>
      </c>
      <c r="Y25" s="56" t="s">
        <v>73</v>
      </c>
      <c r="Z25" s="50">
        <v>0</v>
      </c>
      <c r="AA25" s="56" t="s">
        <v>73</v>
      </c>
      <c r="AB25" s="50">
        <v>0</v>
      </c>
      <c r="AC25" s="56" t="s">
        <v>73</v>
      </c>
      <c r="AD25" s="50">
        <v>0</v>
      </c>
      <c r="AE25" s="50"/>
      <c r="AF25" s="50"/>
      <c r="AG25" s="50"/>
    </row>
    <row r="26" spans="1:33">
      <c r="A26" s="45" t="s">
        <v>92</v>
      </c>
      <c r="B26" s="50" t="s">
        <v>205</v>
      </c>
      <c r="C26" s="58"/>
      <c r="D26" s="50">
        <v>1</v>
      </c>
      <c r="E26" s="50">
        <v>56300</v>
      </c>
      <c r="F26" s="50">
        <v>0</v>
      </c>
      <c r="G26" s="50">
        <v>0</v>
      </c>
      <c r="H26" s="50">
        <f t="shared" si="1"/>
        <v>56300</v>
      </c>
      <c r="I26" s="55">
        <f t="shared" si="0"/>
        <v>3.3393962454628251E-2</v>
      </c>
      <c r="J26" s="50">
        <f t="shared" si="2"/>
        <v>56300</v>
      </c>
      <c r="K26" s="50">
        <v>0</v>
      </c>
      <c r="L26" s="50">
        <f t="shared" si="3"/>
        <v>56300</v>
      </c>
      <c r="M26" s="55">
        <f t="shared" si="4"/>
        <v>3.3393962454628251E-2</v>
      </c>
      <c r="N26" s="72">
        <v>0</v>
      </c>
      <c r="O26" s="72">
        <v>0</v>
      </c>
      <c r="P26" s="72">
        <v>0</v>
      </c>
      <c r="Q26" s="50">
        <f t="shared" si="5"/>
        <v>0</v>
      </c>
      <c r="R26" s="50">
        <f t="shared" si="6"/>
        <v>56300</v>
      </c>
      <c r="S26" s="55">
        <f>(R26)*100/168593350</f>
        <v>3.3393962454628251E-2</v>
      </c>
      <c r="T26" s="50">
        <v>0</v>
      </c>
      <c r="U26" s="56" t="s">
        <v>73</v>
      </c>
      <c r="V26" s="50">
        <v>0</v>
      </c>
      <c r="W26" s="56" t="s">
        <v>73</v>
      </c>
      <c r="X26" s="50">
        <v>0</v>
      </c>
      <c r="Y26" s="56" t="s">
        <v>73</v>
      </c>
      <c r="Z26" s="50">
        <v>0</v>
      </c>
      <c r="AA26" s="56" t="s">
        <v>73</v>
      </c>
      <c r="AB26" s="50">
        <v>0</v>
      </c>
      <c r="AC26" s="56" t="s">
        <v>73</v>
      </c>
      <c r="AD26" s="50">
        <v>56300</v>
      </c>
      <c r="AE26" s="50"/>
      <c r="AF26" s="50"/>
      <c r="AG26" s="50"/>
    </row>
    <row r="27" spans="1:33">
      <c r="A27" s="45" t="s">
        <v>206</v>
      </c>
      <c r="B27" s="50" t="s">
        <v>207</v>
      </c>
      <c r="C27" s="58"/>
      <c r="D27" s="50">
        <v>0</v>
      </c>
      <c r="E27" s="50">
        <v>0</v>
      </c>
      <c r="F27" s="50">
        <v>0</v>
      </c>
      <c r="G27" s="50">
        <v>0</v>
      </c>
      <c r="H27" s="50">
        <f t="shared" si="1"/>
        <v>0</v>
      </c>
      <c r="I27" s="55">
        <f t="shared" si="0"/>
        <v>0</v>
      </c>
      <c r="J27" s="50">
        <f t="shared" si="2"/>
        <v>0</v>
      </c>
      <c r="K27" s="50">
        <v>0</v>
      </c>
      <c r="L27" s="50">
        <f t="shared" si="3"/>
        <v>0</v>
      </c>
      <c r="M27" s="55">
        <f t="shared" si="4"/>
        <v>0</v>
      </c>
      <c r="N27" s="72">
        <v>0</v>
      </c>
      <c r="O27" s="72">
        <v>0</v>
      </c>
      <c r="P27" s="72">
        <v>0</v>
      </c>
      <c r="Q27" s="50">
        <f t="shared" si="5"/>
        <v>0</v>
      </c>
      <c r="R27" s="50">
        <f t="shared" si="6"/>
        <v>0</v>
      </c>
      <c r="S27" s="55">
        <f>(R27)*100/168593350</f>
        <v>0</v>
      </c>
      <c r="T27" s="50">
        <v>0</v>
      </c>
      <c r="U27" s="56" t="s">
        <v>73</v>
      </c>
      <c r="V27" s="50">
        <v>0</v>
      </c>
      <c r="W27" s="56" t="s">
        <v>73</v>
      </c>
      <c r="X27" s="50">
        <v>0</v>
      </c>
      <c r="Y27" s="56" t="s">
        <v>73</v>
      </c>
      <c r="Z27" s="50">
        <v>0</v>
      </c>
      <c r="AA27" s="56" t="s">
        <v>73</v>
      </c>
      <c r="AB27" s="50">
        <v>0</v>
      </c>
      <c r="AC27" s="56" t="s">
        <v>73</v>
      </c>
      <c r="AD27" s="50">
        <v>0</v>
      </c>
      <c r="AE27" s="50"/>
      <c r="AF27" s="50"/>
      <c r="AG27" s="50"/>
    </row>
    <row r="28" spans="1:33">
      <c r="A28" s="45" t="s">
        <v>208</v>
      </c>
      <c r="B28" s="50" t="s">
        <v>209</v>
      </c>
      <c r="C28" s="58"/>
      <c r="D28" s="50">
        <v>0</v>
      </c>
      <c r="E28" s="50">
        <v>0</v>
      </c>
      <c r="F28" s="50">
        <v>0</v>
      </c>
      <c r="G28" s="50">
        <v>0</v>
      </c>
      <c r="H28" s="50">
        <f t="shared" si="1"/>
        <v>0</v>
      </c>
      <c r="I28" s="55">
        <f t="shared" si="0"/>
        <v>0</v>
      </c>
      <c r="J28" s="50">
        <f t="shared" si="2"/>
        <v>0</v>
      </c>
      <c r="K28" s="50">
        <v>0</v>
      </c>
      <c r="L28" s="50">
        <f t="shared" si="3"/>
        <v>0</v>
      </c>
      <c r="M28" s="55">
        <f t="shared" si="4"/>
        <v>0</v>
      </c>
      <c r="N28" s="72">
        <v>0</v>
      </c>
      <c r="O28" s="72">
        <v>0</v>
      </c>
      <c r="P28" s="72">
        <v>0</v>
      </c>
      <c r="Q28" s="50">
        <f t="shared" si="5"/>
        <v>0</v>
      </c>
      <c r="R28" s="50">
        <f t="shared" si="6"/>
        <v>0</v>
      </c>
      <c r="S28" s="55">
        <v>0</v>
      </c>
      <c r="T28" s="50">
        <v>0</v>
      </c>
      <c r="U28" s="56" t="s">
        <v>73</v>
      </c>
      <c r="V28" s="50">
        <v>0</v>
      </c>
      <c r="W28" s="56" t="s">
        <v>73</v>
      </c>
      <c r="X28" s="50">
        <v>0</v>
      </c>
      <c r="Y28" s="56" t="s">
        <v>73</v>
      </c>
      <c r="Z28" s="50">
        <v>0</v>
      </c>
      <c r="AA28" s="56" t="s">
        <v>73</v>
      </c>
      <c r="AB28" s="50">
        <v>0</v>
      </c>
      <c r="AC28" s="56" t="s">
        <v>73</v>
      </c>
      <c r="AD28" s="50">
        <v>0</v>
      </c>
      <c r="AE28" s="50"/>
      <c r="AF28" s="50"/>
      <c r="AG28" s="50"/>
    </row>
    <row r="29" spans="1:33">
      <c r="A29" s="59" t="s">
        <v>129</v>
      </c>
      <c r="B29" s="60" t="s">
        <v>210</v>
      </c>
      <c r="C29" s="61"/>
      <c r="D29" s="60">
        <f t="shared" ref="D29:J29" si="7">SUM(D18:D28)</f>
        <v>3</v>
      </c>
      <c r="E29" s="60">
        <f t="shared" si="7"/>
        <v>59800</v>
      </c>
      <c r="F29" s="60">
        <f t="shared" si="7"/>
        <v>0</v>
      </c>
      <c r="G29" s="60">
        <f t="shared" si="7"/>
        <v>0</v>
      </c>
      <c r="H29" s="60">
        <f t="shared" si="7"/>
        <v>59800</v>
      </c>
      <c r="I29" s="62">
        <f t="shared" si="7"/>
        <v>3.5469963672944395E-2</v>
      </c>
      <c r="J29" s="60">
        <f t="shared" si="7"/>
        <v>59800</v>
      </c>
      <c r="K29" s="50">
        <v>0</v>
      </c>
      <c r="L29" s="60">
        <f>SUM(L18:L28)</f>
        <v>59800</v>
      </c>
      <c r="M29" s="62">
        <f>SUM(M18:M28)</f>
        <v>3.5469963672944395E-2</v>
      </c>
      <c r="N29" s="60">
        <f t="shared" ref="N29:P29" si="8">SUM(N18:N28)</f>
        <v>0</v>
      </c>
      <c r="O29" s="60">
        <f t="shared" si="8"/>
        <v>0</v>
      </c>
      <c r="P29" s="60">
        <f t="shared" si="8"/>
        <v>0</v>
      </c>
      <c r="Q29" s="60">
        <f>SUM(Q18:Q28)</f>
        <v>0</v>
      </c>
      <c r="R29" s="60">
        <f>SUM(R18:R28)</f>
        <v>59800</v>
      </c>
      <c r="S29" s="62">
        <f>SUM(S18:S28)</f>
        <v>3.3393962454628251E-2</v>
      </c>
      <c r="T29" s="60">
        <f>SUM(T18:T28)</f>
        <v>0</v>
      </c>
      <c r="U29" s="74">
        <f>SUMIF(U18:U28,"&lt;&gt;N/A")</f>
        <v>0</v>
      </c>
      <c r="V29" s="60">
        <f>SUM(V18:V28)</f>
        <v>0</v>
      </c>
      <c r="W29" s="74">
        <f>SUMIF(W18:W28,"&lt;&gt;N/A")</f>
        <v>0</v>
      </c>
      <c r="X29" s="60">
        <f>SUM(X18:X28)</f>
        <v>0</v>
      </c>
      <c r="Y29" s="56" t="s">
        <v>73</v>
      </c>
      <c r="Z29" s="60">
        <f>SUM(Z18:Z28)</f>
        <v>0</v>
      </c>
      <c r="AA29" s="56" t="s">
        <v>73</v>
      </c>
      <c r="AB29" s="60">
        <f>SUM(AB18:AB28)</f>
        <v>0</v>
      </c>
      <c r="AC29" s="56" t="s">
        <v>73</v>
      </c>
      <c r="AD29" s="60">
        <f>SUM(AD18:AD28)</f>
        <v>57300</v>
      </c>
      <c r="AE29" s="60"/>
      <c r="AF29" s="60"/>
      <c r="AG29" s="50"/>
    </row>
    <row r="30" spans="1:33">
      <c r="A30" s="45" t="s">
        <v>18</v>
      </c>
      <c r="B30" s="50" t="s">
        <v>211</v>
      </c>
      <c r="C30" s="58"/>
      <c r="D30" s="50">
        <v>0</v>
      </c>
      <c r="E30" s="50">
        <v>0</v>
      </c>
      <c r="F30" s="50">
        <v>0</v>
      </c>
      <c r="G30" s="50">
        <v>0</v>
      </c>
      <c r="H30" s="50">
        <f t="shared" si="1"/>
        <v>0</v>
      </c>
      <c r="I30" s="55">
        <f t="shared" ref="I30:I39" si="9">H30/168593350*100</f>
        <v>0</v>
      </c>
      <c r="J30" s="50">
        <f t="shared" si="2"/>
        <v>0</v>
      </c>
      <c r="K30" s="50">
        <v>0</v>
      </c>
      <c r="L30" s="50">
        <f t="shared" si="3"/>
        <v>0</v>
      </c>
      <c r="M30" s="55">
        <f t="shared" si="4"/>
        <v>0</v>
      </c>
      <c r="N30" s="72">
        <v>0</v>
      </c>
      <c r="O30" s="72">
        <v>0</v>
      </c>
      <c r="P30" s="72">
        <v>0</v>
      </c>
      <c r="Q30" s="50">
        <f t="shared" si="5"/>
        <v>0</v>
      </c>
      <c r="R30" s="50">
        <f t="shared" si="6"/>
        <v>0</v>
      </c>
      <c r="S30" s="55">
        <v>0</v>
      </c>
      <c r="T30" s="50">
        <v>0</v>
      </c>
      <c r="U30" s="56" t="s">
        <v>73</v>
      </c>
      <c r="V30" s="50">
        <v>0</v>
      </c>
      <c r="W30" s="56" t="s">
        <v>73</v>
      </c>
      <c r="X30" s="50">
        <v>0</v>
      </c>
      <c r="Y30" s="56" t="s">
        <v>73</v>
      </c>
      <c r="Z30" s="50">
        <v>0</v>
      </c>
      <c r="AA30" s="56" t="s">
        <v>73</v>
      </c>
      <c r="AB30" s="50">
        <v>0</v>
      </c>
      <c r="AC30" s="56" t="s">
        <v>73</v>
      </c>
      <c r="AD30" s="50">
        <v>0</v>
      </c>
      <c r="AE30" s="50"/>
      <c r="AF30" s="50"/>
      <c r="AG30" s="50"/>
    </row>
    <row r="31" spans="1:33">
      <c r="A31" s="45" t="s">
        <v>28</v>
      </c>
      <c r="B31" s="50" t="s">
        <v>212</v>
      </c>
      <c r="C31" s="58"/>
      <c r="D31" s="50">
        <v>0</v>
      </c>
      <c r="E31" s="50">
        <v>0</v>
      </c>
      <c r="F31" s="50">
        <v>0</v>
      </c>
      <c r="G31" s="50">
        <v>0</v>
      </c>
      <c r="H31" s="50">
        <f t="shared" si="1"/>
        <v>0</v>
      </c>
      <c r="I31" s="55">
        <f t="shared" si="9"/>
        <v>0</v>
      </c>
      <c r="J31" s="50">
        <f t="shared" si="2"/>
        <v>0</v>
      </c>
      <c r="K31" s="50">
        <v>0</v>
      </c>
      <c r="L31" s="50">
        <f t="shared" si="3"/>
        <v>0</v>
      </c>
      <c r="M31" s="55">
        <f t="shared" si="4"/>
        <v>0</v>
      </c>
      <c r="N31" s="72">
        <v>0</v>
      </c>
      <c r="O31" s="72">
        <v>0</v>
      </c>
      <c r="P31" s="72">
        <v>0</v>
      </c>
      <c r="Q31" s="50">
        <f t="shared" si="5"/>
        <v>0</v>
      </c>
      <c r="R31" s="50">
        <f t="shared" si="6"/>
        <v>0</v>
      </c>
      <c r="S31" s="55">
        <v>0</v>
      </c>
      <c r="T31" s="50">
        <v>0</v>
      </c>
      <c r="U31" s="56" t="s">
        <v>73</v>
      </c>
      <c r="V31" s="50">
        <v>0</v>
      </c>
      <c r="W31" s="56" t="s">
        <v>73</v>
      </c>
      <c r="X31" s="50">
        <v>0</v>
      </c>
      <c r="Y31" s="56" t="s">
        <v>73</v>
      </c>
      <c r="Z31" s="50">
        <v>0</v>
      </c>
      <c r="AA31" s="56" t="s">
        <v>73</v>
      </c>
      <c r="AB31" s="50">
        <v>0</v>
      </c>
      <c r="AC31" s="56" t="s">
        <v>73</v>
      </c>
      <c r="AD31" s="50">
        <v>0</v>
      </c>
      <c r="AE31" s="50"/>
      <c r="AF31" s="50"/>
      <c r="AG31" s="50"/>
    </row>
    <row r="32" spans="1:33">
      <c r="A32" s="45" t="s">
        <v>191</v>
      </c>
      <c r="B32" s="50" t="s">
        <v>260</v>
      </c>
      <c r="C32" s="58"/>
      <c r="D32" s="50">
        <v>0</v>
      </c>
      <c r="E32" s="50">
        <v>0</v>
      </c>
      <c r="F32" s="50">
        <v>0</v>
      </c>
      <c r="G32" s="50">
        <v>0</v>
      </c>
      <c r="H32" s="50">
        <f t="shared" si="1"/>
        <v>0</v>
      </c>
      <c r="I32" s="55">
        <f t="shared" si="9"/>
        <v>0</v>
      </c>
      <c r="J32" s="50">
        <f t="shared" si="2"/>
        <v>0</v>
      </c>
      <c r="K32" s="50">
        <v>0</v>
      </c>
      <c r="L32" s="50">
        <f t="shared" si="3"/>
        <v>0</v>
      </c>
      <c r="M32" s="55">
        <f t="shared" si="4"/>
        <v>0</v>
      </c>
      <c r="N32" s="72">
        <v>0</v>
      </c>
      <c r="O32" s="72">
        <v>0</v>
      </c>
      <c r="P32" s="72">
        <v>0</v>
      </c>
      <c r="Q32" s="50">
        <f t="shared" si="5"/>
        <v>0</v>
      </c>
      <c r="R32" s="50">
        <f t="shared" si="6"/>
        <v>0</v>
      </c>
      <c r="S32" s="55">
        <f>(R32)*100/168593350</f>
        <v>0</v>
      </c>
      <c r="T32" s="50">
        <v>0</v>
      </c>
      <c r="U32" s="56" t="s">
        <v>73</v>
      </c>
      <c r="V32" s="50">
        <v>0</v>
      </c>
      <c r="W32" s="56" t="s">
        <v>73</v>
      </c>
      <c r="X32" s="50">
        <v>0</v>
      </c>
      <c r="Y32" s="56" t="s">
        <v>73</v>
      </c>
      <c r="Z32" s="50">
        <v>0</v>
      </c>
      <c r="AA32" s="56" t="s">
        <v>73</v>
      </c>
      <c r="AB32" s="50">
        <v>0</v>
      </c>
      <c r="AC32" s="56" t="s">
        <v>73</v>
      </c>
      <c r="AD32" s="50">
        <v>0</v>
      </c>
      <c r="AE32" s="50"/>
      <c r="AF32" s="50"/>
      <c r="AG32" s="50"/>
    </row>
    <row r="33" spans="1:33">
      <c r="A33" s="45" t="s">
        <v>102</v>
      </c>
      <c r="B33" s="50" t="s">
        <v>204</v>
      </c>
      <c r="C33" s="58"/>
      <c r="D33" s="50">
        <v>0</v>
      </c>
      <c r="E33" s="50">
        <v>0</v>
      </c>
      <c r="F33" s="50">
        <v>0</v>
      </c>
      <c r="G33" s="50">
        <v>0</v>
      </c>
      <c r="H33" s="50">
        <f t="shared" si="1"/>
        <v>0</v>
      </c>
      <c r="I33" s="55">
        <f t="shared" si="9"/>
        <v>0</v>
      </c>
      <c r="J33" s="50">
        <f t="shared" si="2"/>
        <v>0</v>
      </c>
      <c r="K33" s="50">
        <v>0</v>
      </c>
      <c r="L33" s="50">
        <f t="shared" si="3"/>
        <v>0</v>
      </c>
      <c r="M33" s="55">
        <f t="shared" si="4"/>
        <v>0</v>
      </c>
      <c r="N33" s="72">
        <v>0</v>
      </c>
      <c r="O33" s="72">
        <v>0</v>
      </c>
      <c r="P33" s="72">
        <v>0</v>
      </c>
      <c r="Q33" s="50">
        <f t="shared" si="5"/>
        <v>0</v>
      </c>
      <c r="R33" s="50">
        <f t="shared" si="6"/>
        <v>0</v>
      </c>
      <c r="S33" s="55">
        <v>0</v>
      </c>
      <c r="T33" s="50">
        <v>0</v>
      </c>
      <c r="U33" s="56" t="s">
        <v>73</v>
      </c>
      <c r="V33" s="50">
        <v>0</v>
      </c>
      <c r="W33" s="56" t="s">
        <v>73</v>
      </c>
      <c r="X33" s="50">
        <v>0</v>
      </c>
      <c r="Y33" s="56" t="s">
        <v>73</v>
      </c>
      <c r="Z33" s="50">
        <v>0</v>
      </c>
      <c r="AA33" s="56" t="s">
        <v>73</v>
      </c>
      <c r="AB33" s="50">
        <v>0</v>
      </c>
      <c r="AC33" s="56" t="s">
        <v>73</v>
      </c>
      <c r="AD33" s="50">
        <v>0</v>
      </c>
      <c r="AE33" s="50"/>
      <c r="AF33" s="50"/>
      <c r="AG33" s="50"/>
    </row>
    <row r="34" spans="1:33">
      <c r="A34" s="45" t="s">
        <v>197</v>
      </c>
      <c r="B34" s="50" t="s">
        <v>213</v>
      </c>
      <c r="C34" s="58"/>
      <c r="D34" s="50">
        <v>0</v>
      </c>
      <c r="E34" s="50">
        <v>0</v>
      </c>
      <c r="F34" s="50">
        <v>0</v>
      </c>
      <c r="G34" s="50">
        <v>0</v>
      </c>
      <c r="H34" s="50">
        <f t="shared" si="1"/>
        <v>0</v>
      </c>
      <c r="I34" s="55">
        <f t="shared" si="9"/>
        <v>0</v>
      </c>
      <c r="J34" s="50">
        <f t="shared" si="2"/>
        <v>0</v>
      </c>
      <c r="K34" s="50">
        <v>0</v>
      </c>
      <c r="L34" s="50">
        <f t="shared" si="3"/>
        <v>0</v>
      </c>
      <c r="M34" s="55">
        <f t="shared" si="4"/>
        <v>0</v>
      </c>
      <c r="N34" s="72">
        <v>0</v>
      </c>
      <c r="O34" s="72">
        <v>0</v>
      </c>
      <c r="P34" s="72">
        <v>0</v>
      </c>
      <c r="Q34" s="50">
        <f t="shared" si="5"/>
        <v>0</v>
      </c>
      <c r="R34" s="50">
        <f t="shared" si="6"/>
        <v>0</v>
      </c>
      <c r="S34" s="55">
        <v>0</v>
      </c>
      <c r="T34" s="50">
        <v>0</v>
      </c>
      <c r="U34" s="56" t="s">
        <v>73</v>
      </c>
      <c r="V34" s="50">
        <v>0</v>
      </c>
      <c r="W34" s="56" t="s">
        <v>73</v>
      </c>
      <c r="X34" s="50">
        <v>0</v>
      </c>
      <c r="Y34" s="56" t="s">
        <v>73</v>
      </c>
      <c r="Z34" s="50">
        <v>0</v>
      </c>
      <c r="AA34" s="56" t="s">
        <v>73</v>
      </c>
      <c r="AB34" s="50">
        <v>0</v>
      </c>
      <c r="AC34" s="56" t="s">
        <v>73</v>
      </c>
      <c r="AD34" s="50">
        <v>0</v>
      </c>
      <c r="AE34" s="50"/>
      <c r="AF34" s="50"/>
      <c r="AG34" s="50"/>
    </row>
    <row r="35" spans="1:33">
      <c r="A35" s="45" t="s">
        <v>129</v>
      </c>
      <c r="B35" s="50" t="s">
        <v>214</v>
      </c>
      <c r="C35" s="58"/>
      <c r="D35" s="50">
        <v>0</v>
      </c>
      <c r="E35" s="50">
        <v>0</v>
      </c>
      <c r="F35" s="50">
        <v>0</v>
      </c>
      <c r="G35" s="50">
        <v>0</v>
      </c>
      <c r="H35" s="50">
        <f t="shared" si="1"/>
        <v>0</v>
      </c>
      <c r="I35" s="55">
        <f t="shared" si="9"/>
        <v>0</v>
      </c>
      <c r="J35" s="50">
        <f t="shared" si="2"/>
        <v>0</v>
      </c>
      <c r="K35" s="50">
        <v>0</v>
      </c>
      <c r="L35" s="50">
        <f t="shared" si="3"/>
        <v>0</v>
      </c>
      <c r="M35" s="55">
        <f t="shared" si="4"/>
        <v>0</v>
      </c>
      <c r="N35" s="72">
        <v>0</v>
      </c>
      <c r="O35" s="72">
        <v>0</v>
      </c>
      <c r="P35" s="72">
        <v>0</v>
      </c>
      <c r="Q35" s="50">
        <f t="shared" si="5"/>
        <v>0</v>
      </c>
      <c r="R35" s="50">
        <f t="shared" si="6"/>
        <v>0</v>
      </c>
      <c r="S35" s="55">
        <f>(R35)*100/168593350</f>
        <v>0</v>
      </c>
      <c r="T35" s="50">
        <v>0</v>
      </c>
      <c r="U35" s="56" t="s">
        <v>73</v>
      </c>
      <c r="V35" s="50">
        <v>0</v>
      </c>
      <c r="W35" s="56" t="s">
        <v>73</v>
      </c>
      <c r="X35" s="50">
        <v>0</v>
      </c>
      <c r="Y35" s="56" t="s">
        <v>73</v>
      </c>
      <c r="Z35" s="50">
        <v>0</v>
      </c>
      <c r="AA35" s="56" t="s">
        <v>73</v>
      </c>
      <c r="AB35" s="50">
        <v>0</v>
      </c>
      <c r="AC35" s="56" t="s">
        <v>73</v>
      </c>
      <c r="AD35" s="57">
        <v>0</v>
      </c>
      <c r="AE35" s="50"/>
      <c r="AF35" s="50"/>
      <c r="AG35" s="50"/>
    </row>
    <row r="36" spans="1:33">
      <c r="A36" s="45" t="s">
        <v>198</v>
      </c>
      <c r="B36" s="50" t="s">
        <v>213</v>
      </c>
      <c r="C36" s="58"/>
      <c r="D36" s="50">
        <v>0</v>
      </c>
      <c r="E36" s="50">
        <v>0</v>
      </c>
      <c r="F36" s="50">
        <v>0</v>
      </c>
      <c r="G36" s="50">
        <v>0</v>
      </c>
      <c r="H36" s="50">
        <f t="shared" si="1"/>
        <v>0</v>
      </c>
      <c r="I36" s="55">
        <f t="shared" si="9"/>
        <v>0</v>
      </c>
      <c r="J36" s="50">
        <f t="shared" si="2"/>
        <v>0</v>
      </c>
      <c r="K36" s="50">
        <v>0</v>
      </c>
      <c r="L36" s="50">
        <f t="shared" si="3"/>
        <v>0</v>
      </c>
      <c r="M36" s="55">
        <f t="shared" si="4"/>
        <v>0</v>
      </c>
      <c r="N36" s="72">
        <v>0</v>
      </c>
      <c r="O36" s="72">
        <v>0</v>
      </c>
      <c r="P36" s="72">
        <v>0</v>
      </c>
      <c r="Q36" s="50">
        <f t="shared" si="5"/>
        <v>0</v>
      </c>
      <c r="R36" s="50">
        <f t="shared" si="6"/>
        <v>0</v>
      </c>
      <c r="S36" s="55">
        <v>0</v>
      </c>
      <c r="T36" s="50">
        <v>0</v>
      </c>
      <c r="U36" s="56" t="s">
        <v>73</v>
      </c>
      <c r="V36" s="50">
        <v>0</v>
      </c>
      <c r="W36" s="56" t="s">
        <v>73</v>
      </c>
      <c r="X36" s="50">
        <v>0</v>
      </c>
      <c r="Y36" s="56" t="s">
        <v>73</v>
      </c>
      <c r="Z36" s="50">
        <v>0</v>
      </c>
      <c r="AA36" s="56" t="s">
        <v>73</v>
      </c>
      <c r="AB36" s="50">
        <v>0</v>
      </c>
      <c r="AC36" s="56" t="s">
        <v>73</v>
      </c>
      <c r="AD36" s="50">
        <v>0</v>
      </c>
      <c r="AE36" s="50"/>
      <c r="AF36" s="50"/>
      <c r="AG36" s="50"/>
    </row>
    <row r="37" spans="1:33">
      <c r="A37" s="45" t="s">
        <v>129</v>
      </c>
      <c r="B37" s="50" t="s">
        <v>215</v>
      </c>
      <c r="C37" s="58"/>
      <c r="D37" s="50">
        <v>0</v>
      </c>
      <c r="E37" s="50">
        <v>0</v>
      </c>
      <c r="F37" s="50">
        <v>0</v>
      </c>
      <c r="G37" s="50">
        <v>0</v>
      </c>
      <c r="H37" s="50">
        <f t="shared" si="1"/>
        <v>0</v>
      </c>
      <c r="I37" s="55">
        <f t="shared" si="9"/>
        <v>0</v>
      </c>
      <c r="J37" s="50">
        <f t="shared" si="2"/>
        <v>0</v>
      </c>
      <c r="K37" s="50">
        <v>0</v>
      </c>
      <c r="L37" s="50">
        <f t="shared" si="3"/>
        <v>0</v>
      </c>
      <c r="M37" s="55">
        <f t="shared" si="4"/>
        <v>0</v>
      </c>
      <c r="N37" s="72">
        <v>0</v>
      </c>
      <c r="O37" s="72">
        <v>0</v>
      </c>
      <c r="P37" s="72">
        <v>0</v>
      </c>
      <c r="Q37" s="50">
        <f t="shared" si="5"/>
        <v>0</v>
      </c>
      <c r="R37" s="50">
        <f t="shared" si="6"/>
        <v>0</v>
      </c>
      <c r="S37" s="55">
        <f>(R37)*100/168593350</f>
        <v>0</v>
      </c>
      <c r="T37" s="50">
        <v>0</v>
      </c>
      <c r="U37" s="56" t="s">
        <v>73</v>
      </c>
      <c r="V37" s="50">
        <v>0</v>
      </c>
      <c r="W37" s="56" t="s">
        <v>73</v>
      </c>
      <c r="X37" s="50">
        <v>0</v>
      </c>
      <c r="Y37" s="56" t="s">
        <v>73</v>
      </c>
      <c r="Z37" s="50">
        <v>0</v>
      </c>
      <c r="AA37" s="56" t="s">
        <v>73</v>
      </c>
      <c r="AB37" s="50">
        <v>0</v>
      </c>
      <c r="AC37" s="56" t="s">
        <v>73</v>
      </c>
      <c r="AD37" s="50">
        <v>0</v>
      </c>
      <c r="AE37" s="50"/>
      <c r="AF37" s="50"/>
      <c r="AG37" s="50"/>
    </row>
    <row r="38" spans="1:33">
      <c r="A38" s="50" t="s">
        <v>200</v>
      </c>
      <c r="B38" s="50" t="s">
        <v>261</v>
      </c>
      <c r="C38" s="58"/>
      <c r="D38" s="50">
        <v>0</v>
      </c>
      <c r="E38" s="50">
        <v>0</v>
      </c>
      <c r="F38" s="50">
        <v>0</v>
      </c>
      <c r="G38" s="50">
        <v>0</v>
      </c>
      <c r="H38" s="50">
        <f t="shared" si="1"/>
        <v>0</v>
      </c>
      <c r="I38" s="55">
        <f t="shared" si="9"/>
        <v>0</v>
      </c>
      <c r="J38" s="50">
        <f t="shared" si="2"/>
        <v>0</v>
      </c>
      <c r="K38" s="50">
        <v>0</v>
      </c>
      <c r="L38" s="50">
        <f t="shared" si="3"/>
        <v>0</v>
      </c>
      <c r="M38" s="55">
        <f t="shared" si="4"/>
        <v>0</v>
      </c>
      <c r="N38" s="72">
        <v>0</v>
      </c>
      <c r="O38" s="72">
        <v>0</v>
      </c>
      <c r="P38" s="72">
        <v>0</v>
      </c>
      <c r="Q38" s="50">
        <f t="shared" si="5"/>
        <v>0</v>
      </c>
      <c r="R38" s="50">
        <f t="shared" si="6"/>
        <v>0</v>
      </c>
      <c r="S38" s="55">
        <f>(R38)*100/168593350</f>
        <v>0</v>
      </c>
      <c r="T38" s="50">
        <v>0</v>
      </c>
      <c r="U38" s="56" t="s">
        <v>73</v>
      </c>
      <c r="V38" s="50">
        <v>0</v>
      </c>
      <c r="W38" s="56" t="s">
        <v>73</v>
      </c>
      <c r="X38" s="50">
        <v>0</v>
      </c>
      <c r="Y38" s="56" t="s">
        <v>73</v>
      </c>
      <c r="Z38" s="50">
        <v>0</v>
      </c>
      <c r="AA38" s="56" t="s">
        <v>73</v>
      </c>
      <c r="AB38" s="50">
        <v>0</v>
      </c>
      <c r="AC38" s="56" t="s">
        <v>73</v>
      </c>
      <c r="AD38" s="50">
        <v>0</v>
      </c>
      <c r="AE38" s="50"/>
      <c r="AF38" s="50"/>
      <c r="AG38" s="50"/>
    </row>
    <row r="39" spans="1:33">
      <c r="A39" s="50" t="s">
        <v>202</v>
      </c>
      <c r="B39" s="50" t="s">
        <v>209</v>
      </c>
      <c r="C39" s="58"/>
      <c r="D39" s="50">
        <v>1</v>
      </c>
      <c r="E39" s="50">
        <v>5857</v>
      </c>
      <c r="F39" s="50">
        <v>0</v>
      </c>
      <c r="G39" s="50">
        <v>0</v>
      </c>
      <c r="H39" s="50">
        <f t="shared" si="1"/>
        <v>5857</v>
      </c>
      <c r="I39" s="55">
        <f t="shared" si="9"/>
        <v>3.474039753050758E-3</v>
      </c>
      <c r="J39" s="50">
        <f t="shared" si="2"/>
        <v>5857</v>
      </c>
      <c r="K39" s="50">
        <v>0</v>
      </c>
      <c r="L39" s="50">
        <f t="shared" si="3"/>
        <v>5857</v>
      </c>
      <c r="M39" s="55">
        <f t="shared" si="4"/>
        <v>3.474039753050758E-3</v>
      </c>
      <c r="N39" s="72">
        <v>0</v>
      </c>
      <c r="O39" s="72">
        <v>0</v>
      </c>
      <c r="P39" s="72">
        <v>0</v>
      </c>
      <c r="Q39" s="50">
        <f t="shared" si="5"/>
        <v>0</v>
      </c>
      <c r="R39" s="50">
        <f t="shared" si="6"/>
        <v>5857</v>
      </c>
      <c r="S39" s="55">
        <f>(R39)*100/168593350</f>
        <v>3.474039753050758E-3</v>
      </c>
      <c r="T39" s="50">
        <v>0</v>
      </c>
      <c r="U39" s="56" t="s">
        <v>73</v>
      </c>
      <c r="V39" s="50">
        <v>0</v>
      </c>
      <c r="W39" s="56" t="s">
        <v>73</v>
      </c>
      <c r="X39" s="50">
        <v>0</v>
      </c>
      <c r="Y39" s="56" t="s">
        <v>73</v>
      </c>
      <c r="Z39" s="50">
        <v>0</v>
      </c>
      <c r="AA39" s="56" t="s">
        <v>73</v>
      </c>
      <c r="AB39" s="50">
        <v>0</v>
      </c>
      <c r="AC39" s="56" t="s">
        <v>73</v>
      </c>
      <c r="AD39" s="50">
        <v>5857</v>
      </c>
      <c r="AE39" s="50"/>
      <c r="AF39" s="50"/>
      <c r="AG39" s="50"/>
    </row>
    <row r="40" spans="1:33">
      <c r="A40" s="60" t="s">
        <v>129</v>
      </c>
      <c r="B40" s="60" t="s">
        <v>216</v>
      </c>
      <c r="C40" s="61"/>
      <c r="D40" s="63">
        <f>SUM(D30:D39)</f>
        <v>1</v>
      </c>
      <c r="E40" s="63">
        <f t="shared" ref="E40:I40" si="10">SUM(E30:E39)</f>
        <v>5857</v>
      </c>
      <c r="F40" s="63">
        <f t="shared" si="10"/>
        <v>0</v>
      </c>
      <c r="G40" s="63">
        <f t="shared" si="10"/>
        <v>0</v>
      </c>
      <c r="H40" s="63">
        <f t="shared" si="10"/>
        <v>5857</v>
      </c>
      <c r="I40" s="62">
        <f t="shared" si="10"/>
        <v>3.474039753050758E-3</v>
      </c>
      <c r="J40" s="73">
        <f t="shared" ref="J40" si="11">SUM(J30:J39)</f>
        <v>5857</v>
      </c>
      <c r="K40" s="50">
        <v>0</v>
      </c>
      <c r="L40" s="73">
        <f t="shared" ref="L40:V40" si="12">SUM(L30:L39)</f>
        <v>5857</v>
      </c>
      <c r="M40" s="62">
        <f t="shared" si="12"/>
        <v>3.474039753050758E-3</v>
      </c>
      <c r="N40" s="73">
        <f t="shared" si="12"/>
        <v>0</v>
      </c>
      <c r="O40" s="50">
        <v>0</v>
      </c>
      <c r="P40" s="73">
        <f t="shared" si="12"/>
        <v>0</v>
      </c>
      <c r="Q40" s="73">
        <f t="shared" si="12"/>
        <v>0</v>
      </c>
      <c r="R40" s="73">
        <f t="shared" si="12"/>
        <v>5857</v>
      </c>
      <c r="S40" s="62">
        <f t="shared" ref="S40" si="13">SUM(S30:S39)</f>
        <v>3.474039753050758E-3</v>
      </c>
      <c r="T40" s="73">
        <f t="shared" si="12"/>
        <v>0</v>
      </c>
      <c r="U40" s="74">
        <f>SUMIF(U30:U39,"&lt;&gt;N/A")</f>
        <v>0</v>
      </c>
      <c r="V40" s="73">
        <f t="shared" si="12"/>
        <v>0</v>
      </c>
      <c r="W40" s="74">
        <f>SUMIF(W30:W39,"&lt;&gt;N/A")</f>
        <v>0</v>
      </c>
      <c r="X40" s="73">
        <f t="shared" ref="X40" si="14">SUM(X30:X39)</f>
        <v>0</v>
      </c>
      <c r="Y40" s="56" t="s">
        <v>73</v>
      </c>
      <c r="Z40" s="73">
        <f t="shared" ref="Z40" si="15">SUM(Z30:Z39)</f>
        <v>0</v>
      </c>
      <c r="AA40" s="56" t="s">
        <v>73</v>
      </c>
      <c r="AB40" s="73">
        <f t="shared" ref="AB40" si="16">SUM(AB30:AB39)</f>
        <v>0</v>
      </c>
      <c r="AC40" s="56" t="s">
        <v>73</v>
      </c>
      <c r="AD40" s="73">
        <f t="shared" ref="AD40" si="17">SUM(AD30:AD39)</f>
        <v>5857</v>
      </c>
      <c r="AE40" s="64"/>
      <c r="AF40" s="60"/>
      <c r="AG40" s="50"/>
    </row>
    <row r="41" spans="1:33">
      <c r="A41" s="50" t="s">
        <v>72</v>
      </c>
      <c r="B41" s="50" t="s">
        <v>258</v>
      </c>
      <c r="C41" s="58"/>
      <c r="D41" s="50"/>
      <c r="E41" s="50"/>
      <c r="F41" s="50"/>
      <c r="G41" s="65"/>
      <c r="H41" s="50"/>
      <c r="I41" s="55">
        <f t="shared" ref="I41:I46" si="18">H41/168593350*100</f>
        <v>0</v>
      </c>
      <c r="J41" s="50">
        <f t="shared" si="2"/>
        <v>0</v>
      </c>
      <c r="K41" s="50">
        <v>0</v>
      </c>
      <c r="L41" s="50">
        <f t="shared" si="3"/>
        <v>0</v>
      </c>
      <c r="M41" s="55">
        <f t="shared" si="4"/>
        <v>0</v>
      </c>
      <c r="N41" s="72">
        <v>0</v>
      </c>
      <c r="O41" s="72">
        <v>0</v>
      </c>
      <c r="P41" s="72">
        <v>0</v>
      </c>
      <c r="Q41" s="50">
        <f t="shared" si="5"/>
        <v>0</v>
      </c>
      <c r="R41" s="50">
        <f t="shared" si="6"/>
        <v>0</v>
      </c>
      <c r="S41" s="55">
        <v>0</v>
      </c>
      <c r="T41" s="50">
        <v>0</v>
      </c>
      <c r="U41" s="56" t="s">
        <v>73</v>
      </c>
      <c r="V41" s="50">
        <v>0</v>
      </c>
      <c r="W41" s="56" t="s">
        <v>73</v>
      </c>
      <c r="X41" s="50">
        <v>0</v>
      </c>
      <c r="Y41" s="56" t="s">
        <v>73</v>
      </c>
      <c r="Z41" s="50">
        <v>0</v>
      </c>
      <c r="AA41" s="56" t="s">
        <v>73</v>
      </c>
      <c r="AB41" s="50">
        <v>0</v>
      </c>
      <c r="AC41" s="56" t="s">
        <v>73</v>
      </c>
      <c r="AD41" s="50">
        <v>0</v>
      </c>
      <c r="AE41" s="50"/>
      <c r="AF41" s="50"/>
      <c r="AG41" s="50"/>
    </row>
    <row r="42" spans="1:33">
      <c r="A42" s="50" t="s">
        <v>28</v>
      </c>
      <c r="B42" s="50" t="s">
        <v>262</v>
      </c>
      <c r="C42" s="58"/>
      <c r="D42" s="50">
        <v>1</v>
      </c>
      <c r="E42" s="50">
        <v>1400</v>
      </c>
      <c r="F42" s="50">
        <v>0</v>
      </c>
      <c r="G42" s="50">
        <v>0</v>
      </c>
      <c r="H42" s="50">
        <f t="shared" si="1"/>
        <v>1400</v>
      </c>
      <c r="I42" s="55">
        <f t="shared" si="18"/>
        <v>8.3040048732645753E-4</v>
      </c>
      <c r="J42" s="50">
        <f t="shared" si="2"/>
        <v>1400</v>
      </c>
      <c r="K42" s="50">
        <v>0</v>
      </c>
      <c r="L42" s="50">
        <f t="shared" si="3"/>
        <v>1400</v>
      </c>
      <c r="M42" s="55">
        <f t="shared" si="4"/>
        <v>8.3040048732645753E-4</v>
      </c>
      <c r="N42" s="72">
        <v>0</v>
      </c>
      <c r="O42" s="72">
        <v>0</v>
      </c>
      <c r="P42" s="72">
        <v>0</v>
      </c>
      <c r="Q42" s="50">
        <f t="shared" si="5"/>
        <v>0</v>
      </c>
      <c r="R42" s="50">
        <f t="shared" si="6"/>
        <v>1400</v>
      </c>
      <c r="S42" s="55">
        <f>(R42)*100/168593350</f>
        <v>8.3040048732645742E-4</v>
      </c>
      <c r="T42" s="50">
        <v>0</v>
      </c>
      <c r="U42" s="56" t="s">
        <v>73</v>
      </c>
      <c r="V42" s="50">
        <v>0</v>
      </c>
      <c r="W42" s="56" t="s">
        <v>73</v>
      </c>
      <c r="X42" s="50">
        <v>0</v>
      </c>
      <c r="Y42" s="56" t="s">
        <v>73</v>
      </c>
      <c r="Z42" s="50">
        <v>0</v>
      </c>
      <c r="AA42" s="56" t="s">
        <v>73</v>
      </c>
      <c r="AB42" s="50">
        <v>0</v>
      </c>
      <c r="AC42" s="56" t="s">
        <v>73</v>
      </c>
      <c r="AD42" s="50">
        <v>1400</v>
      </c>
      <c r="AE42" s="50"/>
      <c r="AF42" s="50"/>
      <c r="AG42" s="50"/>
    </row>
    <row r="43" spans="1:33">
      <c r="A43" s="50" t="s">
        <v>191</v>
      </c>
      <c r="B43" s="50" t="s">
        <v>217</v>
      </c>
      <c r="C43" s="58"/>
      <c r="D43" s="50">
        <v>0</v>
      </c>
      <c r="E43" s="50">
        <v>0</v>
      </c>
      <c r="F43" s="50">
        <v>0</v>
      </c>
      <c r="G43" s="50">
        <v>0</v>
      </c>
      <c r="H43" s="50">
        <f t="shared" si="1"/>
        <v>0</v>
      </c>
      <c r="I43" s="55">
        <f t="shared" si="18"/>
        <v>0</v>
      </c>
      <c r="J43" s="50">
        <f t="shared" si="2"/>
        <v>0</v>
      </c>
      <c r="K43" s="50">
        <v>0</v>
      </c>
      <c r="L43" s="50">
        <f t="shared" si="3"/>
        <v>0</v>
      </c>
      <c r="M43" s="55">
        <f t="shared" si="4"/>
        <v>0</v>
      </c>
      <c r="N43" s="72">
        <v>0</v>
      </c>
      <c r="O43" s="72">
        <v>0</v>
      </c>
      <c r="P43" s="72">
        <v>0</v>
      </c>
      <c r="Q43" s="50">
        <f t="shared" si="5"/>
        <v>0</v>
      </c>
      <c r="R43" s="50">
        <f t="shared" si="6"/>
        <v>0</v>
      </c>
      <c r="S43" s="55">
        <f>(R43)*100/168593350</f>
        <v>0</v>
      </c>
      <c r="T43" s="50">
        <v>0</v>
      </c>
      <c r="U43" s="56" t="s">
        <v>73</v>
      </c>
      <c r="V43" s="50">
        <v>0</v>
      </c>
      <c r="W43" s="56" t="s">
        <v>73</v>
      </c>
      <c r="X43" s="50">
        <v>0</v>
      </c>
      <c r="Y43" s="56" t="s">
        <v>73</v>
      </c>
      <c r="Z43" s="50">
        <v>0</v>
      </c>
      <c r="AA43" s="56" t="s">
        <v>73</v>
      </c>
      <c r="AB43" s="50">
        <v>0</v>
      </c>
      <c r="AC43" s="56" t="s">
        <v>73</v>
      </c>
      <c r="AD43" s="50">
        <v>0</v>
      </c>
      <c r="AE43" s="50"/>
      <c r="AF43" s="50"/>
      <c r="AG43" s="50"/>
    </row>
    <row r="44" spans="1:33">
      <c r="A44" s="50" t="s">
        <v>102</v>
      </c>
      <c r="B44" s="50" t="s">
        <v>285</v>
      </c>
      <c r="C44" s="58"/>
      <c r="D44" s="50">
        <v>0</v>
      </c>
      <c r="E44" s="50">
        <v>0</v>
      </c>
      <c r="F44" s="50">
        <v>0</v>
      </c>
      <c r="G44" s="50">
        <v>0</v>
      </c>
      <c r="H44" s="50">
        <f t="shared" si="1"/>
        <v>0</v>
      </c>
      <c r="I44" s="55">
        <f t="shared" si="18"/>
        <v>0</v>
      </c>
      <c r="J44" s="50">
        <f t="shared" si="2"/>
        <v>0</v>
      </c>
      <c r="K44" s="50">
        <v>0</v>
      </c>
      <c r="L44" s="50">
        <f t="shared" si="3"/>
        <v>0</v>
      </c>
      <c r="M44" s="55">
        <f t="shared" si="4"/>
        <v>0</v>
      </c>
      <c r="N44" s="72">
        <v>0</v>
      </c>
      <c r="O44" s="72">
        <v>0</v>
      </c>
      <c r="P44" s="72">
        <v>0</v>
      </c>
      <c r="Q44" s="50">
        <f t="shared" si="5"/>
        <v>0</v>
      </c>
      <c r="R44" s="50">
        <f t="shared" si="6"/>
        <v>0</v>
      </c>
      <c r="S44" s="55">
        <f>(R44)*100/168593350</f>
        <v>0</v>
      </c>
      <c r="T44" s="50">
        <v>0</v>
      </c>
      <c r="U44" s="56" t="s">
        <v>73</v>
      </c>
      <c r="V44" s="50">
        <v>0</v>
      </c>
      <c r="W44" s="56" t="s">
        <v>73</v>
      </c>
      <c r="X44" s="50">
        <v>0</v>
      </c>
      <c r="Y44" s="56" t="s">
        <v>73</v>
      </c>
      <c r="Z44" s="50">
        <v>0</v>
      </c>
      <c r="AA44" s="56" t="s">
        <v>73</v>
      </c>
      <c r="AB44" s="50">
        <v>0</v>
      </c>
      <c r="AC44" s="56" t="s">
        <v>73</v>
      </c>
      <c r="AD44" s="50">
        <v>0</v>
      </c>
      <c r="AE44" s="50"/>
      <c r="AF44" s="50"/>
      <c r="AG44" s="50"/>
    </row>
    <row r="45" spans="1:33">
      <c r="A45" s="50" t="s">
        <v>129</v>
      </c>
      <c r="B45" s="50"/>
      <c r="C45" s="58"/>
      <c r="D45" s="50">
        <v>0</v>
      </c>
      <c r="E45" s="50">
        <v>0</v>
      </c>
      <c r="F45" s="50">
        <v>0</v>
      </c>
      <c r="G45" s="50">
        <v>0</v>
      </c>
      <c r="H45" s="50">
        <f t="shared" si="1"/>
        <v>0</v>
      </c>
      <c r="I45" s="55">
        <f t="shared" si="18"/>
        <v>0</v>
      </c>
      <c r="J45" s="50">
        <f t="shared" si="2"/>
        <v>0</v>
      </c>
      <c r="K45" s="50">
        <v>0</v>
      </c>
      <c r="L45" s="50">
        <f t="shared" si="3"/>
        <v>0</v>
      </c>
      <c r="M45" s="55">
        <f t="shared" si="4"/>
        <v>0</v>
      </c>
      <c r="N45" s="72">
        <v>0</v>
      </c>
      <c r="O45" s="72">
        <v>0</v>
      </c>
      <c r="P45" s="72">
        <v>0</v>
      </c>
      <c r="Q45" s="50">
        <f t="shared" si="5"/>
        <v>0</v>
      </c>
      <c r="R45" s="50">
        <f t="shared" si="6"/>
        <v>0</v>
      </c>
      <c r="S45" s="55">
        <v>0</v>
      </c>
      <c r="T45" s="50">
        <v>0</v>
      </c>
      <c r="U45" s="56" t="s">
        <v>73</v>
      </c>
      <c r="V45" s="50">
        <v>0</v>
      </c>
      <c r="W45" s="56" t="s">
        <v>73</v>
      </c>
      <c r="X45" s="50">
        <v>0</v>
      </c>
      <c r="Y45" s="56" t="s">
        <v>73</v>
      </c>
      <c r="Z45" s="50">
        <v>0</v>
      </c>
      <c r="AA45" s="56" t="s">
        <v>73</v>
      </c>
      <c r="AB45" s="50">
        <v>0</v>
      </c>
      <c r="AC45" s="56" t="s">
        <v>73</v>
      </c>
      <c r="AD45" s="50">
        <v>0</v>
      </c>
      <c r="AE45" s="50"/>
      <c r="AF45" s="50"/>
      <c r="AG45" s="50"/>
    </row>
    <row r="46" spans="1:33">
      <c r="A46" s="50" t="s">
        <v>129</v>
      </c>
      <c r="B46" s="50"/>
      <c r="C46" s="58"/>
      <c r="D46" s="50">
        <v>0</v>
      </c>
      <c r="E46" s="50">
        <v>0</v>
      </c>
      <c r="F46" s="50">
        <v>0</v>
      </c>
      <c r="G46" s="50">
        <v>0</v>
      </c>
      <c r="H46" s="50">
        <f t="shared" si="1"/>
        <v>0</v>
      </c>
      <c r="I46" s="55">
        <f t="shared" si="18"/>
        <v>0</v>
      </c>
      <c r="J46" s="50">
        <f t="shared" si="2"/>
        <v>0</v>
      </c>
      <c r="K46" s="50">
        <v>0</v>
      </c>
      <c r="L46" s="50">
        <f t="shared" si="3"/>
        <v>0</v>
      </c>
      <c r="M46" s="55">
        <f t="shared" si="4"/>
        <v>0</v>
      </c>
      <c r="N46" s="72">
        <v>0</v>
      </c>
      <c r="O46" s="72">
        <v>0</v>
      </c>
      <c r="P46" s="72">
        <v>0</v>
      </c>
      <c r="Q46" s="50">
        <f t="shared" si="5"/>
        <v>0</v>
      </c>
      <c r="R46" s="50">
        <f t="shared" si="6"/>
        <v>0</v>
      </c>
      <c r="S46" s="55">
        <v>0</v>
      </c>
      <c r="T46" s="50">
        <v>0</v>
      </c>
      <c r="U46" s="56" t="s">
        <v>73</v>
      </c>
      <c r="V46" s="50">
        <v>0</v>
      </c>
      <c r="W46" s="56" t="s">
        <v>73</v>
      </c>
      <c r="X46" s="50">
        <v>0</v>
      </c>
      <c r="Y46" s="56" t="s">
        <v>73</v>
      </c>
      <c r="Z46" s="50">
        <v>0</v>
      </c>
      <c r="AA46" s="56" t="s">
        <v>73</v>
      </c>
      <c r="AB46" s="50">
        <v>0</v>
      </c>
      <c r="AC46" s="56" t="s">
        <v>73</v>
      </c>
      <c r="AD46" s="50">
        <v>0</v>
      </c>
      <c r="AE46" s="50"/>
      <c r="AF46" s="50"/>
      <c r="AG46" s="50"/>
    </row>
    <row r="47" spans="1:33">
      <c r="A47" s="60" t="s">
        <v>129</v>
      </c>
      <c r="B47" s="60" t="s">
        <v>218</v>
      </c>
      <c r="C47" s="61"/>
      <c r="D47" s="60">
        <f>SUM(D42:D46)</f>
        <v>1</v>
      </c>
      <c r="E47" s="60">
        <f t="shared" ref="E47:I47" si="19">SUM(E42:E46)</f>
        <v>1400</v>
      </c>
      <c r="F47" s="60">
        <f t="shared" si="19"/>
        <v>0</v>
      </c>
      <c r="G47" s="60">
        <f t="shared" si="19"/>
        <v>0</v>
      </c>
      <c r="H47" s="60">
        <f t="shared" si="19"/>
        <v>1400</v>
      </c>
      <c r="I47" s="62">
        <f t="shared" si="19"/>
        <v>8.3040048732645753E-4</v>
      </c>
      <c r="J47" s="60">
        <f t="shared" ref="J47" si="20">SUM(J42:J46)</f>
        <v>1400</v>
      </c>
      <c r="K47" s="50">
        <v>0</v>
      </c>
      <c r="L47" s="60">
        <f t="shared" ref="L47:V47" si="21">SUM(L42:L46)</f>
        <v>1400</v>
      </c>
      <c r="M47" s="62">
        <f t="shared" si="21"/>
        <v>8.3040048732645753E-4</v>
      </c>
      <c r="N47" s="60">
        <f t="shared" si="21"/>
        <v>0</v>
      </c>
      <c r="O47" s="50">
        <v>0</v>
      </c>
      <c r="P47" s="60">
        <f t="shared" si="21"/>
        <v>0</v>
      </c>
      <c r="Q47" s="60">
        <f t="shared" si="21"/>
        <v>0</v>
      </c>
      <c r="R47" s="60">
        <f t="shared" si="21"/>
        <v>1400</v>
      </c>
      <c r="S47" s="62">
        <f t="shared" si="21"/>
        <v>8.3040048732645742E-4</v>
      </c>
      <c r="T47" s="60">
        <f t="shared" si="21"/>
        <v>0</v>
      </c>
      <c r="U47" s="74">
        <f>SUMIF(U42:U46,"&lt;&gt;N/A")</f>
        <v>0</v>
      </c>
      <c r="V47" s="60">
        <f t="shared" si="21"/>
        <v>0</v>
      </c>
      <c r="W47" s="74">
        <f>SUMIF(W42:W46,"&lt;&gt;N/A")</f>
        <v>0</v>
      </c>
      <c r="X47" s="60">
        <f t="shared" ref="X47" si="22">SUM(X42:X46)</f>
        <v>0</v>
      </c>
      <c r="Y47" s="56" t="s">
        <v>73</v>
      </c>
      <c r="Z47" s="60">
        <f t="shared" ref="Z47" si="23">SUM(Z42:Z46)</f>
        <v>0</v>
      </c>
      <c r="AA47" s="56" t="s">
        <v>73</v>
      </c>
      <c r="AB47" s="60">
        <f t="shared" ref="AB47" si="24">SUM(AB42:AB46)</f>
        <v>0</v>
      </c>
      <c r="AC47" s="56" t="s">
        <v>73</v>
      </c>
      <c r="AD47" s="60">
        <f t="shared" ref="AD47" si="25">SUM(AD42:AD46)</f>
        <v>1400</v>
      </c>
      <c r="AE47" s="60"/>
      <c r="AF47" s="60"/>
      <c r="AG47" s="50"/>
    </row>
    <row r="48" spans="1:33">
      <c r="A48" s="50" t="s">
        <v>219</v>
      </c>
      <c r="B48" s="50" t="s">
        <v>220</v>
      </c>
      <c r="C48" s="58"/>
      <c r="D48" s="60">
        <v>0</v>
      </c>
      <c r="E48" s="50">
        <v>0</v>
      </c>
      <c r="F48" s="50">
        <v>0</v>
      </c>
      <c r="G48" s="50">
        <v>0</v>
      </c>
      <c r="H48" s="50">
        <f t="shared" si="1"/>
        <v>0</v>
      </c>
      <c r="I48" s="55">
        <f t="shared" ref="I48:I56" si="26">H48/168593350*100</f>
        <v>0</v>
      </c>
      <c r="J48" s="50">
        <f t="shared" si="2"/>
        <v>0</v>
      </c>
      <c r="K48" s="50">
        <v>0</v>
      </c>
      <c r="L48" s="50">
        <f t="shared" si="3"/>
        <v>0</v>
      </c>
      <c r="M48" s="55">
        <f t="shared" si="4"/>
        <v>0</v>
      </c>
      <c r="N48" s="72">
        <v>0</v>
      </c>
      <c r="O48" s="72">
        <v>0</v>
      </c>
      <c r="P48" s="72">
        <v>0</v>
      </c>
      <c r="Q48" s="50">
        <f t="shared" si="5"/>
        <v>0</v>
      </c>
      <c r="R48" s="50">
        <f t="shared" si="6"/>
        <v>0</v>
      </c>
      <c r="S48" s="55">
        <v>0</v>
      </c>
      <c r="T48" s="50">
        <v>0</v>
      </c>
      <c r="U48" s="56" t="s">
        <v>73</v>
      </c>
      <c r="V48" s="50">
        <v>0</v>
      </c>
      <c r="W48" s="56" t="s">
        <v>73</v>
      </c>
      <c r="X48" s="50">
        <v>0</v>
      </c>
      <c r="Y48" s="56" t="s">
        <v>73</v>
      </c>
      <c r="Z48" s="50">
        <v>0</v>
      </c>
      <c r="AA48" s="56" t="s">
        <v>73</v>
      </c>
      <c r="AB48" s="50">
        <v>0</v>
      </c>
      <c r="AC48" s="56" t="s">
        <v>73</v>
      </c>
      <c r="AD48" s="50">
        <v>0</v>
      </c>
      <c r="AE48" s="50"/>
      <c r="AF48" s="50"/>
      <c r="AG48" s="50"/>
    </row>
    <row r="49" spans="1:33">
      <c r="A49" s="50" t="s">
        <v>28</v>
      </c>
      <c r="B49" s="50" t="s">
        <v>263</v>
      </c>
      <c r="C49" s="58"/>
      <c r="D49" s="50">
        <v>0</v>
      </c>
      <c r="E49" s="50">
        <v>0</v>
      </c>
      <c r="F49" s="50">
        <v>0</v>
      </c>
      <c r="G49" s="50">
        <v>0</v>
      </c>
      <c r="H49" s="50">
        <f t="shared" si="1"/>
        <v>0</v>
      </c>
      <c r="I49" s="55">
        <f t="shared" si="26"/>
        <v>0</v>
      </c>
      <c r="J49" s="50">
        <f t="shared" si="2"/>
        <v>0</v>
      </c>
      <c r="K49" s="50">
        <v>0</v>
      </c>
      <c r="L49" s="50">
        <f t="shared" si="3"/>
        <v>0</v>
      </c>
      <c r="M49" s="55">
        <f t="shared" si="4"/>
        <v>0</v>
      </c>
      <c r="N49" s="72">
        <v>0</v>
      </c>
      <c r="O49" s="72">
        <v>0</v>
      </c>
      <c r="P49" s="72">
        <v>0</v>
      </c>
      <c r="Q49" s="50">
        <f t="shared" si="5"/>
        <v>0</v>
      </c>
      <c r="R49" s="50">
        <f t="shared" si="6"/>
        <v>0</v>
      </c>
      <c r="S49" s="55">
        <v>0</v>
      </c>
      <c r="T49" s="50">
        <v>0</v>
      </c>
      <c r="U49" s="56" t="s">
        <v>73</v>
      </c>
      <c r="V49" s="50">
        <v>0</v>
      </c>
      <c r="W49" s="56" t="s">
        <v>73</v>
      </c>
      <c r="X49" s="50">
        <v>0</v>
      </c>
      <c r="Y49" s="56" t="s">
        <v>73</v>
      </c>
      <c r="Z49" s="50">
        <v>0</v>
      </c>
      <c r="AA49" s="56" t="s">
        <v>73</v>
      </c>
      <c r="AB49" s="50">
        <v>0</v>
      </c>
      <c r="AC49" s="56" t="s">
        <v>73</v>
      </c>
      <c r="AD49" s="50">
        <v>0</v>
      </c>
      <c r="AE49" s="50"/>
      <c r="AF49" s="50"/>
      <c r="AG49" s="50"/>
    </row>
    <row r="50" spans="1:33">
      <c r="A50" s="50" t="s">
        <v>191</v>
      </c>
      <c r="B50" s="50" t="s">
        <v>268</v>
      </c>
      <c r="C50" s="58"/>
      <c r="D50" s="50">
        <v>0</v>
      </c>
      <c r="E50" s="50">
        <v>0</v>
      </c>
      <c r="F50" s="50">
        <v>0</v>
      </c>
      <c r="G50" s="50">
        <v>0</v>
      </c>
      <c r="H50" s="50">
        <f t="shared" si="1"/>
        <v>0</v>
      </c>
      <c r="I50" s="55">
        <f t="shared" si="26"/>
        <v>0</v>
      </c>
      <c r="J50" s="50">
        <f t="shared" si="2"/>
        <v>0</v>
      </c>
      <c r="K50" s="50">
        <v>0</v>
      </c>
      <c r="L50" s="50">
        <f t="shared" si="3"/>
        <v>0</v>
      </c>
      <c r="M50" s="55">
        <f t="shared" si="4"/>
        <v>0</v>
      </c>
      <c r="N50" s="72">
        <v>0</v>
      </c>
      <c r="O50" s="72">
        <v>0</v>
      </c>
      <c r="P50" s="72">
        <v>0</v>
      </c>
      <c r="Q50" s="50">
        <f t="shared" si="5"/>
        <v>0</v>
      </c>
      <c r="R50" s="50">
        <f t="shared" si="6"/>
        <v>0</v>
      </c>
      <c r="S50" s="55">
        <v>0</v>
      </c>
      <c r="T50" s="50">
        <v>0</v>
      </c>
      <c r="U50" s="56" t="s">
        <v>73</v>
      </c>
      <c r="V50" s="50">
        <v>0</v>
      </c>
      <c r="W50" s="56" t="s">
        <v>73</v>
      </c>
      <c r="X50" s="50">
        <v>0</v>
      </c>
      <c r="Y50" s="56" t="s">
        <v>73</v>
      </c>
      <c r="Z50" s="50">
        <v>0</v>
      </c>
      <c r="AA50" s="56" t="s">
        <v>73</v>
      </c>
      <c r="AB50" s="50">
        <v>0</v>
      </c>
      <c r="AC50" s="56" t="s">
        <v>73</v>
      </c>
      <c r="AD50" s="50">
        <v>0</v>
      </c>
      <c r="AE50" s="50"/>
      <c r="AF50" s="50"/>
      <c r="AG50" s="50"/>
    </row>
    <row r="51" spans="1:33">
      <c r="A51" s="50" t="s">
        <v>102</v>
      </c>
      <c r="B51" s="50" t="s">
        <v>221</v>
      </c>
      <c r="C51" s="58"/>
      <c r="D51" s="50">
        <v>0</v>
      </c>
      <c r="E51" s="50">
        <v>0</v>
      </c>
      <c r="F51" s="50">
        <v>0</v>
      </c>
      <c r="G51" s="50">
        <v>0</v>
      </c>
      <c r="H51" s="50">
        <f t="shared" si="1"/>
        <v>0</v>
      </c>
      <c r="I51" s="55">
        <f t="shared" si="26"/>
        <v>0</v>
      </c>
      <c r="J51" s="50">
        <f t="shared" si="2"/>
        <v>0</v>
      </c>
      <c r="K51" s="50">
        <v>0</v>
      </c>
      <c r="L51" s="50">
        <f t="shared" si="3"/>
        <v>0</v>
      </c>
      <c r="M51" s="55">
        <f t="shared" si="4"/>
        <v>0</v>
      </c>
      <c r="N51" s="72">
        <v>0</v>
      </c>
      <c r="O51" s="72">
        <v>0</v>
      </c>
      <c r="P51" s="72">
        <v>0</v>
      </c>
      <c r="Q51" s="50">
        <f t="shared" si="5"/>
        <v>0</v>
      </c>
      <c r="R51" s="50">
        <f t="shared" si="6"/>
        <v>0</v>
      </c>
      <c r="S51" s="55">
        <v>0</v>
      </c>
      <c r="T51" s="50">
        <v>0</v>
      </c>
      <c r="U51" s="56" t="s">
        <v>73</v>
      </c>
      <c r="V51" s="50">
        <v>0</v>
      </c>
      <c r="W51" s="56" t="s">
        <v>73</v>
      </c>
      <c r="X51" s="50">
        <v>0</v>
      </c>
      <c r="Y51" s="56" t="s">
        <v>73</v>
      </c>
      <c r="Z51" s="50">
        <v>0</v>
      </c>
      <c r="AA51" s="56" t="s">
        <v>73</v>
      </c>
      <c r="AB51" s="50">
        <v>0</v>
      </c>
      <c r="AC51" s="56" t="s">
        <v>73</v>
      </c>
      <c r="AD51" s="50">
        <f>L51</f>
        <v>0</v>
      </c>
      <c r="AE51" s="50"/>
      <c r="AF51" s="50"/>
      <c r="AG51" s="50"/>
    </row>
    <row r="52" spans="1:33">
      <c r="A52" s="50" t="s">
        <v>197</v>
      </c>
      <c r="B52" s="50" t="s">
        <v>269</v>
      </c>
      <c r="C52" s="58"/>
      <c r="D52" s="50">
        <v>0</v>
      </c>
      <c r="E52" s="50">
        <v>0</v>
      </c>
      <c r="F52" s="50">
        <v>0</v>
      </c>
      <c r="G52" s="50">
        <v>0</v>
      </c>
      <c r="H52" s="50">
        <f t="shared" si="1"/>
        <v>0</v>
      </c>
      <c r="I52" s="55">
        <f t="shared" si="26"/>
        <v>0</v>
      </c>
      <c r="J52" s="50">
        <f t="shared" si="2"/>
        <v>0</v>
      </c>
      <c r="K52" s="50">
        <v>0</v>
      </c>
      <c r="L52" s="50">
        <f t="shared" si="3"/>
        <v>0</v>
      </c>
      <c r="M52" s="55">
        <f t="shared" si="4"/>
        <v>0</v>
      </c>
      <c r="N52" s="72">
        <v>0</v>
      </c>
      <c r="O52" s="72">
        <v>0</v>
      </c>
      <c r="P52" s="72">
        <v>0</v>
      </c>
      <c r="Q52" s="50">
        <f t="shared" si="5"/>
        <v>0</v>
      </c>
      <c r="R52" s="50">
        <f t="shared" si="6"/>
        <v>0</v>
      </c>
      <c r="S52" s="55">
        <v>0</v>
      </c>
      <c r="T52" s="50">
        <v>0</v>
      </c>
      <c r="U52" s="56" t="s">
        <v>73</v>
      </c>
      <c r="V52" s="50">
        <v>0</v>
      </c>
      <c r="W52" s="56" t="s">
        <v>73</v>
      </c>
      <c r="X52" s="50">
        <v>0</v>
      </c>
      <c r="Y52" s="56" t="s">
        <v>73</v>
      </c>
      <c r="Z52" s="50">
        <v>0</v>
      </c>
      <c r="AA52" s="56" t="s">
        <v>73</v>
      </c>
      <c r="AB52" s="50">
        <v>0</v>
      </c>
      <c r="AC52" s="56" t="s">
        <v>73</v>
      </c>
      <c r="AD52" s="50">
        <v>0</v>
      </c>
      <c r="AE52" s="50"/>
      <c r="AF52" s="50"/>
      <c r="AG52" s="50"/>
    </row>
    <row r="53" spans="1:33">
      <c r="A53" s="50" t="s">
        <v>198</v>
      </c>
      <c r="B53" s="50" t="s">
        <v>264</v>
      </c>
      <c r="C53" s="58"/>
      <c r="D53" s="50">
        <v>0</v>
      </c>
      <c r="E53" s="50">
        <v>0</v>
      </c>
      <c r="F53" s="50">
        <v>0</v>
      </c>
      <c r="G53" s="50">
        <v>0</v>
      </c>
      <c r="H53" s="50">
        <f t="shared" si="1"/>
        <v>0</v>
      </c>
      <c r="I53" s="55">
        <f t="shared" si="26"/>
        <v>0</v>
      </c>
      <c r="J53" s="50">
        <f t="shared" si="2"/>
        <v>0</v>
      </c>
      <c r="K53" s="50">
        <v>0</v>
      </c>
      <c r="L53" s="50">
        <f t="shared" si="3"/>
        <v>0</v>
      </c>
      <c r="M53" s="55">
        <f t="shared" si="4"/>
        <v>0</v>
      </c>
      <c r="N53" s="72">
        <v>0</v>
      </c>
      <c r="O53" s="72">
        <v>0</v>
      </c>
      <c r="P53" s="72">
        <v>0</v>
      </c>
      <c r="Q53" s="50">
        <f t="shared" si="5"/>
        <v>0</v>
      </c>
      <c r="R53" s="50">
        <f t="shared" si="6"/>
        <v>0</v>
      </c>
      <c r="S53" s="55">
        <v>0</v>
      </c>
      <c r="T53" s="50">
        <v>0</v>
      </c>
      <c r="U53" s="56" t="s">
        <v>73</v>
      </c>
      <c r="V53" s="50">
        <v>0</v>
      </c>
      <c r="W53" s="56" t="s">
        <v>73</v>
      </c>
      <c r="X53" s="50">
        <v>0</v>
      </c>
      <c r="Y53" s="56" t="s">
        <v>73</v>
      </c>
      <c r="Z53" s="50">
        <v>0</v>
      </c>
      <c r="AA53" s="56" t="s">
        <v>73</v>
      </c>
      <c r="AB53" s="50">
        <v>0</v>
      </c>
      <c r="AC53" s="56" t="s">
        <v>73</v>
      </c>
      <c r="AD53" s="50">
        <v>0</v>
      </c>
      <c r="AE53" s="50"/>
      <c r="AF53" s="50"/>
      <c r="AG53" s="50"/>
    </row>
    <row r="54" spans="1:33">
      <c r="A54" s="50" t="s">
        <v>200</v>
      </c>
      <c r="B54" s="50" t="s">
        <v>257</v>
      </c>
      <c r="C54" s="58"/>
      <c r="D54" s="50">
        <v>0</v>
      </c>
      <c r="E54" s="50">
        <v>0</v>
      </c>
      <c r="F54" s="50">
        <v>0</v>
      </c>
      <c r="G54" s="50">
        <v>0</v>
      </c>
      <c r="H54" s="50">
        <f t="shared" si="1"/>
        <v>0</v>
      </c>
      <c r="I54" s="55">
        <f t="shared" si="26"/>
        <v>0</v>
      </c>
      <c r="J54" s="50">
        <f t="shared" si="2"/>
        <v>0</v>
      </c>
      <c r="K54" s="50">
        <v>0</v>
      </c>
      <c r="L54" s="50">
        <f t="shared" si="3"/>
        <v>0</v>
      </c>
      <c r="M54" s="55">
        <f t="shared" si="4"/>
        <v>0</v>
      </c>
      <c r="N54" s="72">
        <v>0</v>
      </c>
      <c r="O54" s="72">
        <v>0</v>
      </c>
      <c r="P54" s="72">
        <v>0</v>
      </c>
      <c r="Q54" s="50">
        <f t="shared" si="5"/>
        <v>0</v>
      </c>
      <c r="R54" s="50">
        <f t="shared" si="6"/>
        <v>0</v>
      </c>
      <c r="S54" s="55">
        <f>(R54)*100/168593350</f>
        <v>0</v>
      </c>
      <c r="T54" s="50">
        <v>0</v>
      </c>
      <c r="U54" s="56" t="s">
        <v>73</v>
      </c>
      <c r="V54" s="50">
        <v>0</v>
      </c>
      <c r="W54" s="56" t="s">
        <v>73</v>
      </c>
      <c r="X54" s="50">
        <v>0</v>
      </c>
      <c r="Y54" s="56" t="s">
        <v>73</v>
      </c>
      <c r="Z54" s="50">
        <v>0</v>
      </c>
      <c r="AA54" s="56" t="s">
        <v>73</v>
      </c>
      <c r="AB54" s="50">
        <v>0</v>
      </c>
      <c r="AC54" s="56" t="s">
        <v>73</v>
      </c>
      <c r="AD54" s="50">
        <v>0</v>
      </c>
      <c r="AE54" s="50"/>
      <c r="AF54" s="50"/>
      <c r="AG54" s="50"/>
    </row>
    <row r="55" spans="1:33">
      <c r="A55" s="50" t="s">
        <v>202</v>
      </c>
      <c r="B55" s="50" t="s">
        <v>265</v>
      </c>
      <c r="C55" s="58"/>
      <c r="D55" s="50">
        <v>40008</v>
      </c>
      <c r="E55" s="50">
        <v>43922348</v>
      </c>
      <c r="F55" s="50">
        <v>0</v>
      </c>
      <c r="G55" s="50">
        <v>0</v>
      </c>
      <c r="H55" s="50">
        <f t="shared" si="1"/>
        <v>43922348</v>
      </c>
      <c r="I55" s="55">
        <f t="shared" si="26"/>
        <v>26.052242274087323</v>
      </c>
      <c r="J55" s="50">
        <f t="shared" si="2"/>
        <v>43922348</v>
      </c>
      <c r="K55" s="50">
        <v>0</v>
      </c>
      <c r="L55" s="50">
        <f t="shared" si="3"/>
        <v>43922348</v>
      </c>
      <c r="M55" s="55">
        <f t="shared" si="4"/>
        <v>26.052242274087323</v>
      </c>
      <c r="N55" s="72">
        <v>0</v>
      </c>
      <c r="O55" s="72">
        <v>0</v>
      </c>
      <c r="P55" s="72">
        <v>0</v>
      </c>
      <c r="Q55" s="50">
        <f t="shared" si="5"/>
        <v>0</v>
      </c>
      <c r="R55" s="50">
        <f t="shared" si="6"/>
        <v>43922348</v>
      </c>
      <c r="S55" s="55">
        <f>(R55)*100/168593350</f>
        <v>26.052242274087323</v>
      </c>
      <c r="T55" s="50">
        <v>0</v>
      </c>
      <c r="U55" s="56" t="s">
        <v>73</v>
      </c>
      <c r="V55" s="50">
        <v>0</v>
      </c>
      <c r="W55" s="56" t="s">
        <v>73</v>
      </c>
      <c r="X55" s="50">
        <v>0</v>
      </c>
      <c r="Y55" s="56" t="s">
        <v>73</v>
      </c>
      <c r="Z55" s="50">
        <v>0</v>
      </c>
      <c r="AA55" s="56" t="s">
        <v>73</v>
      </c>
      <c r="AB55" s="50">
        <v>42000000</v>
      </c>
      <c r="AC55" s="56">
        <f>(AB55)*100/R55</f>
        <v>95.623303198635924</v>
      </c>
      <c r="AD55" s="50">
        <v>42484242</v>
      </c>
      <c r="AE55" s="50"/>
      <c r="AF55" s="50"/>
      <c r="AG55" s="50"/>
    </row>
    <row r="56" spans="1:33">
      <c r="A56" s="50" t="s">
        <v>203</v>
      </c>
      <c r="B56" s="50" t="s">
        <v>266</v>
      </c>
      <c r="C56" s="58"/>
      <c r="D56" s="50">
        <v>44</v>
      </c>
      <c r="E56" s="50">
        <v>79136460</v>
      </c>
      <c r="F56" s="50">
        <v>0</v>
      </c>
      <c r="G56" s="50">
        <v>0</v>
      </c>
      <c r="H56" s="50">
        <f t="shared" ref="H56:H68" si="27">E56</f>
        <v>79136460</v>
      </c>
      <c r="I56" s="55">
        <f t="shared" si="26"/>
        <v>46.939253535207648</v>
      </c>
      <c r="J56" s="50">
        <f t="shared" ref="J56:J68" si="28">H56</f>
        <v>79136460</v>
      </c>
      <c r="K56" s="50">
        <v>0</v>
      </c>
      <c r="L56" s="50">
        <f t="shared" ref="L56:L68" si="29">J56</f>
        <v>79136460</v>
      </c>
      <c r="M56" s="55">
        <f t="shared" si="4"/>
        <v>46.939253535207648</v>
      </c>
      <c r="N56" s="72">
        <v>0</v>
      </c>
      <c r="O56" s="72">
        <v>0</v>
      </c>
      <c r="P56" s="72">
        <v>0</v>
      </c>
      <c r="Q56" s="50">
        <f t="shared" si="5"/>
        <v>0</v>
      </c>
      <c r="R56" s="50">
        <f t="shared" si="6"/>
        <v>79136460</v>
      </c>
      <c r="S56" s="55">
        <f>M56</f>
        <v>46.939253535207648</v>
      </c>
      <c r="T56" s="50">
        <v>42000000</v>
      </c>
      <c r="U56" s="56">
        <f>(T56)*100/R56</f>
        <v>53.07288195605414</v>
      </c>
      <c r="V56" s="50">
        <v>0</v>
      </c>
      <c r="W56" s="56" t="s">
        <v>73</v>
      </c>
      <c r="X56" s="50">
        <v>0</v>
      </c>
      <c r="Y56" s="56" t="s">
        <v>73</v>
      </c>
      <c r="Z56" s="50">
        <v>0</v>
      </c>
      <c r="AA56" s="56" t="s">
        <v>73</v>
      </c>
      <c r="AB56" s="50">
        <v>0</v>
      </c>
      <c r="AC56" s="56" t="s">
        <v>73</v>
      </c>
      <c r="AD56" s="50">
        <v>78988460</v>
      </c>
      <c r="AE56" s="50"/>
      <c r="AF56" s="50"/>
      <c r="AG56" s="50"/>
    </row>
    <row r="57" spans="1:33">
      <c r="A57" s="50" t="s">
        <v>92</v>
      </c>
      <c r="B57" s="50" t="s">
        <v>222</v>
      </c>
      <c r="C57" s="58"/>
      <c r="D57" s="60">
        <f>SUM(D58:D59)</f>
        <v>133</v>
      </c>
      <c r="E57" s="60">
        <f t="shared" ref="E57:H57" si="30">SUM(E58:E59)</f>
        <v>1139496</v>
      </c>
      <c r="F57" s="60">
        <f t="shared" si="30"/>
        <v>0</v>
      </c>
      <c r="G57" s="60">
        <f t="shared" si="30"/>
        <v>0</v>
      </c>
      <c r="H57" s="60">
        <f t="shared" si="30"/>
        <v>1139496</v>
      </c>
      <c r="I57" s="55">
        <f t="shared" ref="I57" si="31">H57/168593350*100</f>
        <v>0.67588430979039205</v>
      </c>
      <c r="J57" s="60">
        <f t="shared" ref="J57" si="32">SUM(J58:J59)</f>
        <v>1139496</v>
      </c>
      <c r="K57" s="60">
        <v>0</v>
      </c>
      <c r="L57" s="60">
        <f t="shared" ref="L57" si="33">SUM(L58:L59)</f>
        <v>1139496</v>
      </c>
      <c r="M57" s="62">
        <f t="shared" ref="M57:N57" si="34">SUM(M58:M59)</f>
        <v>0.67588430979039205</v>
      </c>
      <c r="N57" s="60">
        <f t="shared" si="34"/>
        <v>0</v>
      </c>
      <c r="O57" s="60">
        <v>0</v>
      </c>
      <c r="P57" s="60">
        <f t="shared" ref="P57" si="35">SUM(P58:P59)</f>
        <v>0</v>
      </c>
      <c r="Q57" s="60">
        <f t="shared" ref="Q57:R57" si="36">SUM(Q58:Q59)</f>
        <v>0</v>
      </c>
      <c r="R57" s="60">
        <f t="shared" si="36"/>
        <v>1139496</v>
      </c>
      <c r="S57" s="55">
        <f t="shared" ref="S57" si="37">SUM(S58:S59)</f>
        <v>0.67588430979039216</v>
      </c>
      <c r="T57" s="60">
        <f t="shared" ref="T57:V57" si="38">SUM(T58:T59)</f>
        <v>0</v>
      </c>
      <c r="U57" s="74">
        <f>SUMIF(U58:U59,"&lt;&gt;N/A")</f>
        <v>0</v>
      </c>
      <c r="V57" s="60">
        <f t="shared" si="38"/>
        <v>0</v>
      </c>
      <c r="W57" s="74">
        <f>SUMIF(W58:W59,"&lt;&gt;N/A")</f>
        <v>0</v>
      </c>
      <c r="X57" s="60">
        <f t="shared" ref="X57" si="39">SUM(X58:X59)</f>
        <v>0</v>
      </c>
      <c r="Y57" s="56" t="s">
        <v>73</v>
      </c>
      <c r="Z57" s="60">
        <f t="shared" ref="Z57" si="40">SUM(Z58:Z59)</f>
        <v>0</v>
      </c>
      <c r="AA57" s="56" t="s">
        <v>73</v>
      </c>
      <c r="AB57" s="60">
        <f t="shared" ref="AB57" si="41">SUM(AB58:AB59)</f>
        <v>0</v>
      </c>
      <c r="AC57" s="56" t="s">
        <v>73</v>
      </c>
      <c r="AD57" s="60">
        <f t="shared" ref="AD57" si="42">SUM(AD58:AD59)</f>
        <v>1139496</v>
      </c>
      <c r="AE57" s="50"/>
      <c r="AF57" s="50"/>
      <c r="AG57" s="50"/>
    </row>
    <row r="58" spans="1:33">
      <c r="A58" s="50"/>
      <c r="B58" s="50" t="s">
        <v>126</v>
      </c>
      <c r="C58" s="58"/>
      <c r="D58" s="50">
        <v>79</v>
      </c>
      <c r="E58" s="50">
        <v>485187</v>
      </c>
      <c r="F58" s="50">
        <v>0</v>
      </c>
      <c r="G58" s="50">
        <v>0</v>
      </c>
      <c r="H58" s="50">
        <f t="shared" si="27"/>
        <v>485187</v>
      </c>
      <c r="I58" s="55">
        <f t="shared" ref="I58:I78" si="43">H58/168593350*100</f>
        <v>0.28778537231747275</v>
      </c>
      <c r="J58" s="50">
        <f t="shared" si="28"/>
        <v>485187</v>
      </c>
      <c r="K58" s="50">
        <v>0</v>
      </c>
      <c r="L58" s="50">
        <f t="shared" si="29"/>
        <v>485187</v>
      </c>
      <c r="M58" s="55">
        <f t="shared" si="4"/>
        <v>0.28778537231747275</v>
      </c>
      <c r="N58" s="72">
        <v>0</v>
      </c>
      <c r="O58" s="72">
        <v>0</v>
      </c>
      <c r="P58" s="72">
        <v>0</v>
      </c>
      <c r="Q58" s="50">
        <f t="shared" si="5"/>
        <v>0</v>
      </c>
      <c r="R58" s="50">
        <f t="shared" si="6"/>
        <v>485187</v>
      </c>
      <c r="S58" s="55">
        <f>(R58)*100/168593350</f>
        <v>0.28778537231747281</v>
      </c>
      <c r="T58" s="50">
        <v>0</v>
      </c>
      <c r="U58" s="56" t="s">
        <v>73</v>
      </c>
      <c r="V58" s="50">
        <v>0</v>
      </c>
      <c r="W58" s="56" t="s">
        <v>73</v>
      </c>
      <c r="X58" s="50">
        <v>0</v>
      </c>
      <c r="Y58" s="56" t="s">
        <v>73</v>
      </c>
      <c r="Z58" s="50">
        <v>0</v>
      </c>
      <c r="AA58" s="56" t="s">
        <v>73</v>
      </c>
      <c r="AB58" s="50">
        <v>0</v>
      </c>
      <c r="AC58" s="56" t="s">
        <v>73</v>
      </c>
      <c r="AD58" s="50">
        <v>485187</v>
      </c>
      <c r="AE58" s="50"/>
      <c r="AF58" s="50"/>
      <c r="AG58" s="50"/>
    </row>
    <row r="59" spans="1:33">
      <c r="A59" s="50"/>
      <c r="B59" s="50" t="s">
        <v>127</v>
      </c>
      <c r="C59" s="58"/>
      <c r="D59" s="50">
        <v>54</v>
      </c>
      <c r="E59" s="50">
        <v>654309</v>
      </c>
      <c r="F59" s="50">
        <v>0</v>
      </c>
      <c r="G59" s="50">
        <v>0</v>
      </c>
      <c r="H59" s="50">
        <f t="shared" si="27"/>
        <v>654309</v>
      </c>
      <c r="I59" s="55">
        <f t="shared" si="43"/>
        <v>0.38809893747291929</v>
      </c>
      <c r="J59" s="50">
        <f t="shared" si="28"/>
        <v>654309</v>
      </c>
      <c r="K59" s="50">
        <v>0</v>
      </c>
      <c r="L59" s="50">
        <f t="shared" si="29"/>
        <v>654309</v>
      </c>
      <c r="M59" s="55">
        <f t="shared" si="4"/>
        <v>0.38809893747291929</v>
      </c>
      <c r="N59" s="72">
        <v>0</v>
      </c>
      <c r="O59" s="72">
        <v>0</v>
      </c>
      <c r="P59" s="72">
        <v>0</v>
      </c>
      <c r="Q59" s="50">
        <f t="shared" si="5"/>
        <v>0</v>
      </c>
      <c r="R59" s="50">
        <f t="shared" si="6"/>
        <v>654309</v>
      </c>
      <c r="S59" s="55">
        <f>(R59)*100/168593350</f>
        <v>0.38809893747291929</v>
      </c>
      <c r="T59" s="50">
        <v>0</v>
      </c>
      <c r="U59" s="56" t="s">
        <v>73</v>
      </c>
      <c r="V59" s="50">
        <v>0</v>
      </c>
      <c r="W59" s="56" t="s">
        <v>73</v>
      </c>
      <c r="X59" s="50">
        <v>0</v>
      </c>
      <c r="Y59" s="56" t="s">
        <v>73</v>
      </c>
      <c r="Z59" s="50">
        <v>0</v>
      </c>
      <c r="AA59" s="56" t="s">
        <v>73</v>
      </c>
      <c r="AB59" s="50">
        <v>0</v>
      </c>
      <c r="AC59" s="56" t="s">
        <v>73</v>
      </c>
      <c r="AD59" s="50">
        <v>654309</v>
      </c>
      <c r="AE59" s="50"/>
      <c r="AF59" s="50"/>
      <c r="AG59" s="50"/>
    </row>
    <row r="60" spans="1:33">
      <c r="A60" s="50" t="s">
        <v>206</v>
      </c>
      <c r="B60" s="50" t="s">
        <v>223</v>
      </c>
      <c r="C60" s="58"/>
      <c r="D60" s="50">
        <v>0</v>
      </c>
      <c r="E60" s="50">
        <v>0</v>
      </c>
      <c r="F60" s="50">
        <v>0</v>
      </c>
      <c r="G60" s="50">
        <v>0</v>
      </c>
      <c r="H60" s="50">
        <f t="shared" si="27"/>
        <v>0</v>
      </c>
      <c r="I60" s="55">
        <f t="shared" si="43"/>
        <v>0</v>
      </c>
      <c r="J60" s="50">
        <f t="shared" si="28"/>
        <v>0</v>
      </c>
      <c r="K60" s="50">
        <v>0</v>
      </c>
      <c r="L60" s="50">
        <f t="shared" si="29"/>
        <v>0</v>
      </c>
      <c r="M60" s="55">
        <f t="shared" si="4"/>
        <v>0</v>
      </c>
      <c r="N60" s="72">
        <v>0</v>
      </c>
      <c r="O60" s="72">
        <v>0</v>
      </c>
      <c r="P60" s="72">
        <v>0</v>
      </c>
      <c r="Q60" s="50">
        <f t="shared" si="5"/>
        <v>0</v>
      </c>
      <c r="R60" s="50">
        <f t="shared" si="6"/>
        <v>0</v>
      </c>
      <c r="S60" s="55">
        <f>(R60)*100/168593350</f>
        <v>0</v>
      </c>
      <c r="T60" s="50">
        <v>0</v>
      </c>
      <c r="U60" s="56" t="s">
        <v>73</v>
      </c>
      <c r="V60" s="50">
        <v>0</v>
      </c>
      <c r="W60" s="56" t="s">
        <v>73</v>
      </c>
      <c r="X60" s="50">
        <v>0</v>
      </c>
      <c r="Y60" s="56" t="s">
        <v>73</v>
      </c>
      <c r="Z60" s="50">
        <v>0</v>
      </c>
      <c r="AA60" s="56" t="s">
        <v>73</v>
      </c>
      <c r="AB60" s="50">
        <v>0</v>
      </c>
      <c r="AC60" s="56" t="s">
        <v>73</v>
      </c>
      <c r="AD60" s="50">
        <v>0</v>
      </c>
      <c r="AE60" s="50"/>
      <c r="AF60" s="50"/>
      <c r="AG60" s="50"/>
    </row>
    <row r="61" spans="1:33">
      <c r="A61" s="50" t="s">
        <v>208</v>
      </c>
      <c r="B61" s="50" t="s">
        <v>224</v>
      </c>
      <c r="C61" s="58"/>
      <c r="D61" s="50">
        <v>0</v>
      </c>
      <c r="E61" s="50">
        <v>0</v>
      </c>
      <c r="F61" s="50">
        <v>0</v>
      </c>
      <c r="G61" s="50">
        <v>0</v>
      </c>
      <c r="H61" s="50">
        <f t="shared" si="27"/>
        <v>0</v>
      </c>
      <c r="I61" s="55">
        <f t="shared" si="43"/>
        <v>0</v>
      </c>
      <c r="J61" s="50">
        <f t="shared" si="28"/>
        <v>0</v>
      </c>
      <c r="K61" s="50">
        <v>0</v>
      </c>
      <c r="L61" s="50">
        <f t="shared" si="29"/>
        <v>0</v>
      </c>
      <c r="M61" s="55">
        <f t="shared" si="4"/>
        <v>0</v>
      </c>
      <c r="N61" s="72">
        <v>0</v>
      </c>
      <c r="O61" s="72">
        <v>0</v>
      </c>
      <c r="P61" s="72">
        <v>0</v>
      </c>
      <c r="Q61" s="50">
        <f t="shared" si="5"/>
        <v>0</v>
      </c>
      <c r="R61" s="50">
        <f t="shared" si="6"/>
        <v>0</v>
      </c>
      <c r="S61" s="55">
        <f>(R61)*100/168593350</f>
        <v>0</v>
      </c>
      <c r="T61" s="50">
        <v>0</v>
      </c>
      <c r="U61" s="56" t="s">
        <v>73</v>
      </c>
      <c r="V61" s="50">
        <v>0</v>
      </c>
      <c r="W61" s="56" t="s">
        <v>73</v>
      </c>
      <c r="X61" s="50">
        <v>0</v>
      </c>
      <c r="Y61" s="56" t="s">
        <v>73</v>
      </c>
      <c r="Z61" s="50">
        <v>0</v>
      </c>
      <c r="AA61" s="56" t="s">
        <v>73</v>
      </c>
      <c r="AB61" s="50">
        <v>0</v>
      </c>
      <c r="AC61" s="56" t="s">
        <v>73</v>
      </c>
      <c r="AD61" s="50">
        <v>0</v>
      </c>
      <c r="AE61" s="50"/>
      <c r="AF61" s="50"/>
      <c r="AG61" s="50"/>
    </row>
    <row r="62" spans="1:33">
      <c r="A62" s="50" t="s">
        <v>225</v>
      </c>
      <c r="B62" s="50" t="s">
        <v>226</v>
      </c>
      <c r="C62" s="58"/>
      <c r="D62" s="50">
        <v>181</v>
      </c>
      <c r="E62" s="50">
        <v>4894418</v>
      </c>
      <c r="F62" s="50">
        <v>0</v>
      </c>
      <c r="G62" s="50">
        <v>0</v>
      </c>
      <c r="H62" s="50">
        <f t="shared" si="27"/>
        <v>4894418</v>
      </c>
      <c r="I62" s="55">
        <f t="shared" si="43"/>
        <v>2.9030907802709893</v>
      </c>
      <c r="J62" s="50">
        <f t="shared" si="28"/>
        <v>4894418</v>
      </c>
      <c r="K62" s="50">
        <v>0</v>
      </c>
      <c r="L62" s="50">
        <f t="shared" si="29"/>
        <v>4894418</v>
      </c>
      <c r="M62" s="55">
        <f t="shared" si="4"/>
        <v>2.9030907802709893</v>
      </c>
      <c r="N62" s="72">
        <v>0</v>
      </c>
      <c r="O62" s="72">
        <v>0</v>
      </c>
      <c r="P62" s="72">
        <v>0</v>
      </c>
      <c r="Q62" s="50">
        <f t="shared" si="5"/>
        <v>0</v>
      </c>
      <c r="R62" s="50">
        <f t="shared" si="6"/>
        <v>4894418</v>
      </c>
      <c r="S62" s="55">
        <f>M62</f>
        <v>2.9030907802709893</v>
      </c>
      <c r="T62" s="50">
        <v>0</v>
      </c>
      <c r="U62" s="56" t="s">
        <v>73</v>
      </c>
      <c r="V62" s="50">
        <v>0</v>
      </c>
      <c r="W62" s="56" t="s">
        <v>73</v>
      </c>
      <c r="X62" s="50">
        <v>0</v>
      </c>
      <c r="Y62" s="56" t="s">
        <v>73</v>
      </c>
      <c r="Z62" s="50">
        <v>0</v>
      </c>
      <c r="AA62" s="56" t="s">
        <v>73</v>
      </c>
      <c r="AB62" s="50">
        <v>0</v>
      </c>
      <c r="AC62" s="56" t="s">
        <v>73</v>
      </c>
      <c r="AD62" s="50">
        <v>4785918</v>
      </c>
      <c r="AE62" s="50"/>
      <c r="AF62" s="50"/>
      <c r="AG62" s="50"/>
    </row>
    <row r="63" spans="1:33">
      <c r="A63" s="50">
        <v>1</v>
      </c>
      <c r="B63" s="50"/>
      <c r="C63" s="58"/>
      <c r="D63" s="50">
        <v>0</v>
      </c>
      <c r="E63" s="50">
        <v>0</v>
      </c>
      <c r="F63" s="50">
        <v>0</v>
      </c>
      <c r="G63" s="50">
        <v>0</v>
      </c>
      <c r="H63" s="50">
        <f t="shared" ref="H63:H64" si="44">E63</f>
        <v>0</v>
      </c>
      <c r="I63" s="55">
        <f t="shared" si="43"/>
        <v>0</v>
      </c>
      <c r="J63" s="50">
        <f t="shared" ref="J63:J64" si="45">H63</f>
        <v>0</v>
      </c>
      <c r="K63" s="50">
        <v>0</v>
      </c>
      <c r="L63" s="50">
        <f t="shared" ref="L63:L64" si="46">J63</f>
        <v>0</v>
      </c>
      <c r="M63" s="55">
        <f t="shared" ref="M63:M64" si="47">I63</f>
        <v>0</v>
      </c>
      <c r="N63" s="72">
        <v>0</v>
      </c>
      <c r="O63" s="72">
        <v>0</v>
      </c>
      <c r="P63" s="72">
        <v>0</v>
      </c>
      <c r="Q63" s="50">
        <f t="shared" si="5"/>
        <v>0</v>
      </c>
      <c r="R63" s="50">
        <f t="shared" si="6"/>
        <v>0</v>
      </c>
      <c r="S63" s="55">
        <v>0</v>
      </c>
      <c r="T63" s="50">
        <v>0</v>
      </c>
      <c r="U63" s="56" t="s">
        <v>73</v>
      </c>
      <c r="V63" s="50">
        <v>0</v>
      </c>
      <c r="W63" s="56" t="s">
        <v>73</v>
      </c>
      <c r="X63" s="50">
        <v>0</v>
      </c>
      <c r="Y63" s="56" t="s">
        <v>73</v>
      </c>
      <c r="Z63" s="50">
        <v>0</v>
      </c>
      <c r="AA63" s="56" t="s">
        <v>73</v>
      </c>
      <c r="AB63" s="50">
        <v>0</v>
      </c>
      <c r="AC63" s="56" t="s">
        <v>73</v>
      </c>
      <c r="AD63" s="50">
        <v>0</v>
      </c>
      <c r="AE63" s="50"/>
      <c r="AF63" s="50"/>
      <c r="AG63" s="50"/>
    </row>
    <row r="64" spans="1:33">
      <c r="A64" s="50">
        <v>2</v>
      </c>
      <c r="B64" s="50"/>
      <c r="C64" s="58"/>
      <c r="D64" s="50">
        <v>0</v>
      </c>
      <c r="E64" s="50">
        <v>0</v>
      </c>
      <c r="F64" s="50">
        <v>0</v>
      </c>
      <c r="G64" s="50">
        <v>0</v>
      </c>
      <c r="H64" s="50">
        <f t="shared" si="44"/>
        <v>0</v>
      </c>
      <c r="I64" s="55">
        <f t="shared" si="43"/>
        <v>0</v>
      </c>
      <c r="J64" s="50">
        <f t="shared" si="45"/>
        <v>0</v>
      </c>
      <c r="K64" s="50">
        <v>0</v>
      </c>
      <c r="L64" s="50">
        <f t="shared" si="46"/>
        <v>0</v>
      </c>
      <c r="M64" s="55">
        <f t="shared" si="47"/>
        <v>0</v>
      </c>
      <c r="N64" s="72">
        <v>0</v>
      </c>
      <c r="O64" s="72">
        <v>0</v>
      </c>
      <c r="P64" s="72">
        <v>0</v>
      </c>
      <c r="Q64" s="50">
        <f t="shared" si="5"/>
        <v>0</v>
      </c>
      <c r="R64" s="50">
        <f t="shared" si="6"/>
        <v>0</v>
      </c>
      <c r="S64" s="55">
        <v>0</v>
      </c>
      <c r="T64" s="50">
        <v>0</v>
      </c>
      <c r="U64" s="56" t="s">
        <v>73</v>
      </c>
      <c r="V64" s="50">
        <v>0</v>
      </c>
      <c r="W64" s="56" t="s">
        <v>73</v>
      </c>
      <c r="X64" s="50">
        <v>0</v>
      </c>
      <c r="Y64" s="56" t="s">
        <v>73</v>
      </c>
      <c r="Z64" s="50">
        <v>0</v>
      </c>
      <c r="AA64" s="56" t="s">
        <v>73</v>
      </c>
      <c r="AB64" s="50">
        <v>0</v>
      </c>
      <c r="AC64" s="56" t="s">
        <v>73</v>
      </c>
      <c r="AD64" s="50">
        <v>0</v>
      </c>
      <c r="AE64" s="50"/>
      <c r="AF64" s="50"/>
      <c r="AG64" s="50"/>
    </row>
    <row r="65" spans="1:33">
      <c r="A65" s="50" t="s">
        <v>227</v>
      </c>
      <c r="B65" s="50" t="s">
        <v>209</v>
      </c>
      <c r="C65" s="58"/>
      <c r="D65" s="50">
        <v>0</v>
      </c>
      <c r="E65" s="50">
        <v>0</v>
      </c>
      <c r="F65" s="50">
        <v>0</v>
      </c>
      <c r="G65" s="50">
        <v>0</v>
      </c>
      <c r="H65" s="50">
        <v>0</v>
      </c>
      <c r="I65" s="55">
        <f t="shared" si="43"/>
        <v>0</v>
      </c>
      <c r="J65" s="50">
        <v>0</v>
      </c>
      <c r="K65" s="50">
        <v>0</v>
      </c>
      <c r="L65" s="50">
        <v>0</v>
      </c>
      <c r="M65" s="55">
        <v>0</v>
      </c>
      <c r="N65" s="72">
        <v>0</v>
      </c>
      <c r="O65" s="72">
        <v>0</v>
      </c>
      <c r="P65" s="72">
        <v>0</v>
      </c>
      <c r="Q65" s="50">
        <f t="shared" si="5"/>
        <v>0</v>
      </c>
      <c r="R65" s="50">
        <f t="shared" si="6"/>
        <v>0</v>
      </c>
      <c r="S65" s="55">
        <v>0</v>
      </c>
      <c r="T65" s="50">
        <v>0</v>
      </c>
      <c r="U65" s="56" t="s">
        <v>73</v>
      </c>
      <c r="V65" s="50">
        <v>0</v>
      </c>
      <c r="W65" s="56" t="s">
        <v>73</v>
      </c>
      <c r="X65" s="50">
        <v>0</v>
      </c>
      <c r="Y65" s="56" t="s">
        <v>73</v>
      </c>
      <c r="Z65" s="50">
        <v>0</v>
      </c>
      <c r="AA65" s="56" t="s">
        <v>73</v>
      </c>
      <c r="AB65" s="50">
        <v>0</v>
      </c>
      <c r="AC65" s="56" t="s">
        <v>73</v>
      </c>
      <c r="AD65" s="50">
        <v>0</v>
      </c>
      <c r="AE65" s="50"/>
      <c r="AF65" s="50"/>
      <c r="AG65" s="50"/>
    </row>
    <row r="66" spans="1:33">
      <c r="A66" s="50"/>
      <c r="B66" s="50" t="s">
        <v>125</v>
      </c>
      <c r="C66" s="58"/>
      <c r="D66" s="50">
        <v>4</v>
      </c>
      <c r="E66" s="50">
        <v>13074</v>
      </c>
      <c r="F66" s="50">
        <v>0</v>
      </c>
      <c r="G66" s="50">
        <v>0</v>
      </c>
      <c r="H66" s="50">
        <f t="shared" si="27"/>
        <v>13074</v>
      </c>
      <c r="I66" s="55">
        <f t="shared" si="43"/>
        <v>7.7547542652186456E-3</v>
      </c>
      <c r="J66" s="50">
        <f t="shared" si="28"/>
        <v>13074</v>
      </c>
      <c r="K66" s="50">
        <v>0</v>
      </c>
      <c r="L66" s="50">
        <f t="shared" si="29"/>
        <v>13074</v>
      </c>
      <c r="M66" s="55">
        <f t="shared" si="4"/>
        <v>7.7547542652186456E-3</v>
      </c>
      <c r="N66" s="72">
        <v>0</v>
      </c>
      <c r="O66" s="72">
        <v>0</v>
      </c>
      <c r="P66" s="72">
        <v>0</v>
      </c>
      <c r="Q66" s="50">
        <f t="shared" si="5"/>
        <v>0</v>
      </c>
      <c r="R66" s="50">
        <f t="shared" si="6"/>
        <v>13074</v>
      </c>
      <c r="S66" s="55">
        <f t="shared" ref="S66:S78" si="48">(R66)*100/168593350</f>
        <v>7.7547542652186456E-3</v>
      </c>
      <c r="T66" s="50">
        <v>0</v>
      </c>
      <c r="U66" s="56" t="s">
        <v>73</v>
      </c>
      <c r="V66" s="50">
        <v>0</v>
      </c>
      <c r="W66" s="56" t="s">
        <v>73</v>
      </c>
      <c r="X66" s="50">
        <v>0</v>
      </c>
      <c r="Y66" s="56" t="s">
        <v>73</v>
      </c>
      <c r="Z66" s="50">
        <v>0</v>
      </c>
      <c r="AA66" s="56" t="s">
        <v>73</v>
      </c>
      <c r="AB66" s="50">
        <v>0</v>
      </c>
      <c r="AC66" s="56" t="s">
        <v>73</v>
      </c>
      <c r="AD66" s="50">
        <v>13074</v>
      </c>
      <c r="AE66" s="50"/>
      <c r="AF66" s="50"/>
      <c r="AG66" s="50"/>
    </row>
    <row r="67" spans="1:33">
      <c r="A67" s="50"/>
      <c r="B67" s="50" t="s">
        <v>228</v>
      </c>
      <c r="C67" s="58"/>
      <c r="D67" s="50">
        <v>292</v>
      </c>
      <c r="E67" s="50">
        <v>3252896</v>
      </c>
      <c r="F67" s="50">
        <v>0</v>
      </c>
      <c r="G67" s="50">
        <v>0</v>
      </c>
      <c r="H67" s="50">
        <f t="shared" ref="H67" si="49">E67</f>
        <v>3252896</v>
      </c>
      <c r="I67" s="55">
        <f t="shared" si="43"/>
        <v>1.9294331597302028</v>
      </c>
      <c r="J67" s="50">
        <f t="shared" ref="J67" si="50">H67</f>
        <v>3252896</v>
      </c>
      <c r="K67" s="50">
        <v>0</v>
      </c>
      <c r="L67" s="50">
        <f t="shared" ref="L67" si="51">J67</f>
        <v>3252896</v>
      </c>
      <c r="M67" s="55">
        <f t="shared" si="4"/>
        <v>1.9294331597302028</v>
      </c>
      <c r="N67" s="72">
        <v>0</v>
      </c>
      <c r="O67" s="72">
        <v>0</v>
      </c>
      <c r="P67" s="72">
        <v>0</v>
      </c>
      <c r="Q67" s="50">
        <f t="shared" si="5"/>
        <v>0</v>
      </c>
      <c r="R67" s="50">
        <f t="shared" si="6"/>
        <v>3252896</v>
      </c>
      <c r="S67" s="55">
        <f t="shared" si="48"/>
        <v>1.9294331597302028</v>
      </c>
      <c r="T67" s="50">
        <v>0</v>
      </c>
      <c r="U67" s="56" t="s">
        <v>73</v>
      </c>
      <c r="V67" s="50">
        <v>0</v>
      </c>
      <c r="W67" s="56" t="s">
        <v>73</v>
      </c>
      <c r="X67" s="50">
        <v>0</v>
      </c>
      <c r="Y67" s="56" t="s">
        <v>73</v>
      </c>
      <c r="Z67" s="50">
        <v>0</v>
      </c>
      <c r="AA67" s="56" t="s">
        <v>73</v>
      </c>
      <c r="AB67" s="50">
        <v>0</v>
      </c>
      <c r="AC67" s="56" t="s">
        <v>73</v>
      </c>
      <c r="AD67" s="50">
        <v>3252896</v>
      </c>
      <c r="AE67" s="50"/>
      <c r="AF67" s="50"/>
      <c r="AG67" s="50"/>
    </row>
    <row r="68" spans="1:33">
      <c r="A68" s="50"/>
      <c r="B68" s="50" t="s">
        <v>267</v>
      </c>
      <c r="C68" s="58"/>
      <c r="D68" s="50">
        <v>5</v>
      </c>
      <c r="E68" s="50">
        <v>113175</v>
      </c>
      <c r="F68" s="50">
        <v>0</v>
      </c>
      <c r="G68" s="50">
        <v>0</v>
      </c>
      <c r="H68" s="50">
        <f t="shared" si="27"/>
        <v>113175</v>
      </c>
      <c r="I68" s="55">
        <f t="shared" si="43"/>
        <v>6.7128982252265587E-2</v>
      </c>
      <c r="J68" s="50">
        <f t="shared" si="28"/>
        <v>113175</v>
      </c>
      <c r="K68" s="50">
        <v>0</v>
      </c>
      <c r="L68" s="50">
        <f t="shared" si="29"/>
        <v>113175</v>
      </c>
      <c r="M68" s="55">
        <f t="shared" si="4"/>
        <v>6.7128982252265587E-2</v>
      </c>
      <c r="N68" s="72">
        <v>0</v>
      </c>
      <c r="O68" s="72">
        <v>0</v>
      </c>
      <c r="P68" s="72">
        <v>0</v>
      </c>
      <c r="Q68" s="50">
        <f t="shared" si="5"/>
        <v>0</v>
      </c>
      <c r="R68" s="50">
        <f t="shared" si="6"/>
        <v>113175</v>
      </c>
      <c r="S68" s="55">
        <f t="shared" si="48"/>
        <v>6.7128982252265587E-2</v>
      </c>
      <c r="T68" s="50">
        <v>0</v>
      </c>
      <c r="U68" s="56" t="s">
        <v>73</v>
      </c>
      <c r="V68" s="50">
        <v>0</v>
      </c>
      <c r="W68" s="56" t="s">
        <v>73</v>
      </c>
      <c r="X68" s="50">
        <v>0</v>
      </c>
      <c r="Y68" s="56" t="s">
        <v>73</v>
      </c>
      <c r="Z68" s="50">
        <v>0</v>
      </c>
      <c r="AA68" s="56" t="s">
        <v>73</v>
      </c>
      <c r="AB68" s="50">
        <v>0</v>
      </c>
      <c r="AC68" s="56" t="s">
        <v>73</v>
      </c>
      <c r="AD68" s="50">
        <v>8175</v>
      </c>
      <c r="AE68" s="50"/>
      <c r="AF68" s="50"/>
      <c r="AG68" s="50"/>
    </row>
    <row r="69" spans="1:33">
      <c r="A69" s="50"/>
      <c r="B69" s="50" t="s">
        <v>275</v>
      </c>
      <c r="C69" s="58"/>
      <c r="D69" s="50">
        <v>32</v>
      </c>
      <c r="E69" s="50">
        <v>620404</v>
      </c>
      <c r="F69" s="50">
        <v>0</v>
      </c>
      <c r="G69" s="50">
        <v>0</v>
      </c>
      <c r="H69" s="50">
        <f t="shared" ref="H69:H78" si="52">E69</f>
        <v>620404</v>
      </c>
      <c r="I69" s="55">
        <f t="shared" si="43"/>
        <v>0.36798841709948821</v>
      </c>
      <c r="J69" s="50">
        <f t="shared" ref="J69:J78" si="53">H69</f>
        <v>620404</v>
      </c>
      <c r="K69" s="50">
        <v>0</v>
      </c>
      <c r="L69" s="50">
        <f t="shared" ref="L69:L78" si="54">J69</f>
        <v>620404</v>
      </c>
      <c r="M69" s="55">
        <f t="shared" ref="M69:M78" si="55">I69</f>
        <v>0.36798841709948821</v>
      </c>
      <c r="N69" s="72">
        <v>0</v>
      </c>
      <c r="O69" s="72">
        <v>0</v>
      </c>
      <c r="P69" s="72">
        <v>0</v>
      </c>
      <c r="Q69" s="50">
        <f t="shared" si="5"/>
        <v>0</v>
      </c>
      <c r="R69" s="50">
        <f t="shared" si="6"/>
        <v>620404</v>
      </c>
      <c r="S69" s="55">
        <f t="shared" si="48"/>
        <v>0.36798841709948821</v>
      </c>
      <c r="T69" s="50">
        <v>0</v>
      </c>
      <c r="U69" s="56" t="s">
        <v>73</v>
      </c>
      <c r="V69" s="50">
        <v>0</v>
      </c>
      <c r="W69" s="56" t="s">
        <v>73</v>
      </c>
      <c r="X69" s="50">
        <v>0</v>
      </c>
      <c r="Y69" s="56" t="s">
        <v>73</v>
      </c>
      <c r="Z69" s="50">
        <v>0</v>
      </c>
      <c r="AA69" s="56" t="s">
        <v>73</v>
      </c>
      <c r="AB69" s="50">
        <v>0</v>
      </c>
      <c r="AC69" s="56" t="s">
        <v>73</v>
      </c>
      <c r="AD69" s="50">
        <v>620404</v>
      </c>
      <c r="AE69" s="50"/>
      <c r="AF69" s="50"/>
      <c r="AG69" s="50"/>
    </row>
    <row r="70" spans="1:33">
      <c r="A70" s="50"/>
      <c r="B70" s="50" t="s">
        <v>276</v>
      </c>
      <c r="C70" s="58"/>
      <c r="D70" s="50">
        <v>2</v>
      </c>
      <c r="E70" s="50">
        <v>10500</v>
      </c>
      <c r="F70" s="50">
        <v>0</v>
      </c>
      <c r="G70" s="50">
        <v>0</v>
      </c>
      <c r="H70" s="50">
        <f t="shared" si="52"/>
        <v>10500</v>
      </c>
      <c r="I70" s="55">
        <f t="shared" si="43"/>
        <v>6.2280036549484316E-3</v>
      </c>
      <c r="J70" s="50">
        <f t="shared" si="53"/>
        <v>10500</v>
      </c>
      <c r="K70" s="50">
        <v>0</v>
      </c>
      <c r="L70" s="50">
        <f t="shared" si="54"/>
        <v>10500</v>
      </c>
      <c r="M70" s="55">
        <f t="shared" si="55"/>
        <v>6.2280036549484316E-3</v>
      </c>
      <c r="N70" s="72">
        <v>0</v>
      </c>
      <c r="O70" s="72">
        <v>0</v>
      </c>
      <c r="P70" s="72">
        <v>0</v>
      </c>
      <c r="Q70" s="50">
        <f t="shared" si="5"/>
        <v>0</v>
      </c>
      <c r="R70" s="50">
        <f t="shared" si="6"/>
        <v>10500</v>
      </c>
      <c r="S70" s="55">
        <f t="shared" si="48"/>
        <v>6.2280036549484307E-3</v>
      </c>
      <c r="T70" s="50">
        <v>0</v>
      </c>
      <c r="U70" s="56" t="s">
        <v>73</v>
      </c>
      <c r="V70" s="50">
        <v>0</v>
      </c>
      <c r="W70" s="56" t="s">
        <v>73</v>
      </c>
      <c r="X70" s="50">
        <v>0</v>
      </c>
      <c r="Y70" s="56" t="s">
        <v>73</v>
      </c>
      <c r="Z70" s="50">
        <v>0</v>
      </c>
      <c r="AA70" s="56" t="s">
        <v>73</v>
      </c>
      <c r="AB70" s="50">
        <v>0</v>
      </c>
      <c r="AC70" s="56" t="s">
        <v>73</v>
      </c>
      <c r="AD70" s="50">
        <v>10500</v>
      </c>
      <c r="AE70" s="50"/>
      <c r="AF70" s="50"/>
      <c r="AG70" s="50"/>
    </row>
    <row r="71" spans="1:33">
      <c r="A71" s="50"/>
      <c r="B71" s="50" t="s">
        <v>277</v>
      </c>
      <c r="C71" s="58"/>
      <c r="D71" s="50">
        <v>6</v>
      </c>
      <c r="E71" s="50">
        <v>183701</v>
      </c>
      <c r="F71" s="50">
        <v>0</v>
      </c>
      <c r="G71" s="50">
        <v>0</v>
      </c>
      <c r="H71" s="50">
        <f t="shared" si="52"/>
        <v>183701</v>
      </c>
      <c r="I71" s="55">
        <f t="shared" si="43"/>
        <v>0.1089609999445411</v>
      </c>
      <c r="J71" s="50">
        <f t="shared" si="53"/>
        <v>183701</v>
      </c>
      <c r="K71" s="50">
        <v>0</v>
      </c>
      <c r="L71" s="50">
        <f t="shared" si="54"/>
        <v>183701</v>
      </c>
      <c r="M71" s="55">
        <f t="shared" si="55"/>
        <v>0.1089609999445411</v>
      </c>
      <c r="N71" s="72">
        <v>0</v>
      </c>
      <c r="O71" s="72">
        <v>0</v>
      </c>
      <c r="P71" s="72">
        <v>0</v>
      </c>
      <c r="Q71" s="50">
        <f t="shared" si="5"/>
        <v>0</v>
      </c>
      <c r="R71" s="50">
        <f t="shared" si="6"/>
        <v>183701</v>
      </c>
      <c r="S71" s="55">
        <f t="shared" si="48"/>
        <v>0.10896099994454111</v>
      </c>
      <c r="T71" s="50">
        <v>0</v>
      </c>
      <c r="U71" s="56" t="s">
        <v>73</v>
      </c>
      <c r="V71" s="50">
        <v>0</v>
      </c>
      <c r="W71" s="56" t="s">
        <v>73</v>
      </c>
      <c r="X71" s="50">
        <v>0</v>
      </c>
      <c r="Y71" s="56" t="s">
        <v>73</v>
      </c>
      <c r="Z71" s="50">
        <v>0</v>
      </c>
      <c r="AA71" s="56" t="s">
        <v>73</v>
      </c>
      <c r="AB71" s="50">
        <v>0</v>
      </c>
      <c r="AC71" s="56" t="s">
        <v>73</v>
      </c>
      <c r="AD71" s="50">
        <v>183701</v>
      </c>
      <c r="AE71" s="50"/>
      <c r="AF71" s="50"/>
      <c r="AG71" s="50"/>
    </row>
    <row r="72" spans="1:33">
      <c r="A72" s="50"/>
      <c r="B72" s="50" t="s">
        <v>278</v>
      </c>
      <c r="C72" s="58"/>
      <c r="D72" s="50">
        <v>0</v>
      </c>
      <c r="E72" s="50">
        <v>0</v>
      </c>
      <c r="F72" s="50">
        <v>0</v>
      </c>
      <c r="G72" s="50">
        <v>0</v>
      </c>
      <c r="H72" s="50">
        <f t="shared" si="52"/>
        <v>0</v>
      </c>
      <c r="I72" s="55">
        <f t="shared" si="43"/>
        <v>0</v>
      </c>
      <c r="J72" s="50">
        <f t="shared" si="53"/>
        <v>0</v>
      </c>
      <c r="K72" s="50">
        <v>0</v>
      </c>
      <c r="L72" s="50">
        <f t="shared" si="54"/>
        <v>0</v>
      </c>
      <c r="M72" s="55">
        <f t="shared" si="55"/>
        <v>0</v>
      </c>
      <c r="N72" s="72">
        <v>0</v>
      </c>
      <c r="O72" s="72">
        <v>0</v>
      </c>
      <c r="P72" s="72">
        <v>0</v>
      </c>
      <c r="Q72" s="50">
        <f t="shared" si="5"/>
        <v>0</v>
      </c>
      <c r="R72" s="50">
        <f t="shared" si="6"/>
        <v>0</v>
      </c>
      <c r="S72" s="55">
        <f t="shared" si="48"/>
        <v>0</v>
      </c>
      <c r="T72" s="50">
        <v>0</v>
      </c>
      <c r="U72" s="56" t="s">
        <v>73</v>
      </c>
      <c r="V72" s="50">
        <v>0</v>
      </c>
      <c r="W72" s="56" t="s">
        <v>73</v>
      </c>
      <c r="X72" s="50">
        <v>0</v>
      </c>
      <c r="Y72" s="56" t="s">
        <v>73</v>
      </c>
      <c r="Z72" s="50">
        <v>0</v>
      </c>
      <c r="AA72" s="56" t="s">
        <v>73</v>
      </c>
      <c r="AB72" s="50">
        <v>0</v>
      </c>
      <c r="AC72" s="56" t="s">
        <v>73</v>
      </c>
      <c r="AD72" s="50">
        <v>0</v>
      </c>
      <c r="AE72" s="50"/>
      <c r="AF72" s="50"/>
      <c r="AG72" s="50"/>
    </row>
    <row r="73" spans="1:33">
      <c r="A73" s="50"/>
      <c r="B73" s="50" t="s">
        <v>279</v>
      </c>
      <c r="C73" s="58"/>
      <c r="D73" s="50">
        <v>0</v>
      </c>
      <c r="E73" s="50">
        <v>0</v>
      </c>
      <c r="F73" s="50">
        <v>0</v>
      </c>
      <c r="G73" s="50">
        <v>0</v>
      </c>
      <c r="H73" s="50">
        <f t="shared" si="52"/>
        <v>0</v>
      </c>
      <c r="I73" s="55">
        <f t="shared" si="43"/>
        <v>0</v>
      </c>
      <c r="J73" s="50">
        <f t="shared" si="53"/>
        <v>0</v>
      </c>
      <c r="K73" s="50">
        <v>0</v>
      </c>
      <c r="L73" s="50">
        <f t="shared" si="54"/>
        <v>0</v>
      </c>
      <c r="M73" s="55">
        <f t="shared" si="55"/>
        <v>0</v>
      </c>
      <c r="N73" s="72">
        <v>0</v>
      </c>
      <c r="O73" s="72">
        <v>0</v>
      </c>
      <c r="P73" s="72">
        <v>0</v>
      </c>
      <c r="Q73" s="50">
        <f t="shared" si="5"/>
        <v>0</v>
      </c>
      <c r="R73" s="50">
        <f t="shared" si="6"/>
        <v>0</v>
      </c>
      <c r="S73" s="55">
        <f t="shared" si="48"/>
        <v>0</v>
      </c>
      <c r="T73" s="50">
        <v>0</v>
      </c>
      <c r="U73" s="56" t="s">
        <v>73</v>
      </c>
      <c r="V73" s="50">
        <v>0</v>
      </c>
      <c r="W73" s="56" t="s">
        <v>73</v>
      </c>
      <c r="X73" s="50">
        <v>0</v>
      </c>
      <c r="Y73" s="56" t="s">
        <v>73</v>
      </c>
      <c r="Z73" s="50">
        <v>0</v>
      </c>
      <c r="AA73" s="56" t="s">
        <v>73</v>
      </c>
      <c r="AB73" s="50">
        <v>0</v>
      </c>
      <c r="AC73" s="56" t="s">
        <v>73</v>
      </c>
      <c r="AD73" s="50">
        <v>0</v>
      </c>
      <c r="AE73" s="50"/>
      <c r="AF73" s="50"/>
      <c r="AG73" s="50"/>
    </row>
    <row r="74" spans="1:33">
      <c r="A74" s="50"/>
      <c r="B74" s="50" t="s">
        <v>280</v>
      </c>
      <c r="C74" s="58"/>
      <c r="D74" s="50">
        <v>0</v>
      </c>
      <c r="E74" s="50">
        <v>0</v>
      </c>
      <c r="F74" s="50">
        <v>0</v>
      </c>
      <c r="G74" s="50">
        <v>0</v>
      </c>
      <c r="H74" s="50">
        <f t="shared" si="52"/>
        <v>0</v>
      </c>
      <c r="I74" s="55">
        <f t="shared" si="43"/>
        <v>0</v>
      </c>
      <c r="J74" s="50">
        <f t="shared" si="53"/>
        <v>0</v>
      </c>
      <c r="K74" s="50">
        <v>0</v>
      </c>
      <c r="L74" s="50">
        <f t="shared" si="54"/>
        <v>0</v>
      </c>
      <c r="M74" s="55">
        <f t="shared" si="55"/>
        <v>0</v>
      </c>
      <c r="N74" s="72">
        <v>0</v>
      </c>
      <c r="O74" s="72">
        <v>0</v>
      </c>
      <c r="P74" s="72">
        <v>0</v>
      </c>
      <c r="Q74" s="50">
        <f t="shared" si="5"/>
        <v>0</v>
      </c>
      <c r="R74" s="50">
        <f t="shared" si="6"/>
        <v>0</v>
      </c>
      <c r="S74" s="55">
        <f t="shared" si="48"/>
        <v>0</v>
      </c>
      <c r="T74" s="50">
        <v>0</v>
      </c>
      <c r="U74" s="56" t="s">
        <v>73</v>
      </c>
      <c r="V74" s="50">
        <v>0</v>
      </c>
      <c r="W74" s="56" t="s">
        <v>73</v>
      </c>
      <c r="X74" s="50">
        <v>0</v>
      </c>
      <c r="Y74" s="56" t="s">
        <v>73</v>
      </c>
      <c r="Z74" s="50">
        <v>0</v>
      </c>
      <c r="AA74" s="56" t="s">
        <v>73</v>
      </c>
      <c r="AB74" s="50">
        <v>0</v>
      </c>
      <c r="AC74" s="56" t="s">
        <v>73</v>
      </c>
      <c r="AD74" s="50">
        <v>0</v>
      </c>
      <c r="AE74" s="50"/>
      <c r="AF74" s="50"/>
      <c r="AG74" s="50"/>
    </row>
    <row r="75" spans="1:33">
      <c r="A75" s="50"/>
      <c r="B75" s="50" t="s">
        <v>284</v>
      </c>
      <c r="C75" s="58"/>
      <c r="D75" s="50">
        <v>0</v>
      </c>
      <c r="E75" s="50">
        <v>0</v>
      </c>
      <c r="F75" s="50">
        <v>0</v>
      </c>
      <c r="G75" s="50">
        <v>0</v>
      </c>
      <c r="H75" s="50">
        <f t="shared" si="52"/>
        <v>0</v>
      </c>
      <c r="I75" s="55">
        <f t="shared" si="43"/>
        <v>0</v>
      </c>
      <c r="J75" s="50">
        <f t="shared" si="53"/>
        <v>0</v>
      </c>
      <c r="K75" s="50">
        <v>0</v>
      </c>
      <c r="L75" s="50">
        <f t="shared" si="54"/>
        <v>0</v>
      </c>
      <c r="M75" s="55">
        <f t="shared" si="55"/>
        <v>0</v>
      </c>
      <c r="N75" s="72">
        <v>0</v>
      </c>
      <c r="O75" s="72">
        <v>0</v>
      </c>
      <c r="P75" s="72">
        <v>0</v>
      </c>
      <c r="Q75" s="50">
        <f t="shared" si="5"/>
        <v>0</v>
      </c>
      <c r="R75" s="50">
        <f t="shared" si="6"/>
        <v>0</v>
      </c>
      <c r="S75" s="55">
        <f t="shared" si="48"/>
        <v>0</v>
      </c>
      <c r="T75" s="50">
        <v>0</v>
      </c>
      <c r="U75" s="56" t="s">
        <v>73</v>
      </c>
      <c r="V75" s="50">
        <v>0</v>
      </c>
      <c r="W75" s="56" t="s">
        <v>73</v>
      </c>
      <c r="X75" s="50">
        <v>0</v>
      </c>
      <c r="Y75" s="56" t="s">
        <v>73</v>
      </c>
      <c r="Z75" s="50">
        <v>0</v>
      </c>
      <c r="AA75" s="56" t="s">
        <v>73</v>
      </c>
      <c r="AB75" s="50">
        <v>0</v>
      </c>
      <c r="AC75" s="56" t="s">
        <v>73</v>
      </c>
      <c r="AD75" s="50">
        <v>0</v>
      </c>
      <c r="AE75" s="50"/>
      <c r="AF75" s="50"/>
      <c r="AG75" s="50"/>
    </row>
    <row r="76" spans="1:33">
      <c r="A76" s="50"/>
      <c r="B76" s="50" t="s">
        <v>281</v>
      </c>
      <c r="C76" s="58"/>
      <c r="D76" s="50">
        <v>0</v>
      </c>
      <c r="E76" s="50">
        <v>0</v>
      </c>
      <c r="F76" s="50">
        <v>0</v>
      </c>
      <c r="G76" s="50">
        <v>0</v>
      </c>
      <c r="H76" s="50">
        <f t="shared" si="52"/>
        <v>0</v>
      </c>
      <c r="I76" s="55">
        <f t="shared" si="43"/>
        <v>0</v>
      </c>
      <c r="J76" s="50">
        <f t="shared" si="53"/>
        <v>0</v>
      </c>
      <c r="K76" s="50">
        <v>0</v>
      </c>
      <c r="L76" s="50">
        <f t="shared" si="54"/>
        <v>0</v>
      </c>
      <c r="M76" s="55">
        <f t="shared" si="55"/>
        <v>0</v>
      </c>
      <c r="N76" s="72">
        <v>0</v>
      </c>
      <c r="O76" s="72">
        <v>0</v>
      </c>
      <c r="P76" s="72">
        <v>0</v>
      </c>
      <c r="Q76" s="50">
        <f t="shared" si="5"/>
        <v>0</v>
      </c>
      <c r="R76" s="50">
        <f t="shared" si="6"/>
        <v>0</v>
      </c>
      <c r="S76" s="55">
        <f t="shared" si="48"/>
        <v>0</v>
      </c>
      <c r="T76" s="50">
        <v>0</v>
      </c>
      <c r="U76" s="56" t="s">
        <v>73</v>
      </c>
      <c r="V76" s="50">
        <v>0</v>
      </c>
      <c r="W76" s="56" t="s">
        <v>73</v>
      </c>
      <c r="X76" s="50">
        <v>0</v>
      </c>
      <c r="Y76" s="56" t="s">
        <v>73</v>
      </c>
      <c r="Z76" s="50">
        <v>0</v>
      </c>
      <c r="AA76" s="56" t="s">
        <v>73</v>
      </c>
      <c r="AB76" s="50">
        <v>0</v>
      </c>
      <c r="AC76" s="56" t="s">
        <v>73</v>
      </c>
      <c r="AD76" s="50">
        <v>0</v>
      </c>
      <c r="AE76" s="50"/>
      <c r="AF76" s="50"/>
      <c r="AG76" s="50"/>
    </row>
    <row r="77" spans="1:33">
      <c r="A77" s="50"/>
      <c r="B77" s="50" t="s">
        <v>282</v>
      </c>
      <c r="C77" s="58"/>
      <c r="D77" s="50">
        <v>41</v>
      </c>
      <c r="E77" s="50">
        <v>324224</v>
      </c>
      <c r="F77" s="50">
        <v>0</v>
      </c>
      <c r="G77" s="50">
        <v>0</v>
      </c>
      <c r="H77" s="50">
        <f t="shared" si="52"/>
        <v>324224</v>
      </c>
      <c r="I77" s="55">
        <f t="shared" si="43"/>
        <v>0.19231126257352379</v>
      </c>
      <c r="J77" s="50">
        <f t="shared" si="53"/>
        <v>324224</v>
      </c>
      <c r="K77" s="50">
        <v>0</v>
      </c>
      <c r="L77" s="50">
        <f t="shared" si="54"/>
        <v>324224</v>
      </c>
      <c r="M77" s="55">
        <f t="shared" si="55"/>
        <v>0.19231126257352379</v>
      </c>
      <c r="N77" s="72">
        <v>0</v>
      </c>
      <c r="O77" s="72">
        <v>0</v>
      </c>
      <c r="P77" s="72">
        <v>0</v>
      </c>
      <c r="Q77" s="50">
        <f t="shared" si="5"/>
        <v>0</v>
      </c>
      <c r="R77" s="50">
        <f t="shared" si="6"/>
        <v>324224</v>
      </c>
      <c r="S77" s="55">
        <f t="shared" si="48"/>
        <v>0.19231126257352379</v>
      </c>
      <c r="T77" s="50">
        <v>0</v>
      </c>
      <c r="U77" s="56" t="s">
        <v>73</v>
      </c>
      <c r="V77" s="50">
        <v>0</v>
      </c>
      <c r="W77" s="56" t="s">
        <v>73</v>
      </c>
      <c r="X77" s="50">
        <v>0</v>
      </c>
      <c r="Y77" s="56" t="s">
        <v>73</v>
      </c>
      <c r="Z77" s="50">
        <v>0</v>
      </c>
      <c r="AA77" s="56" t="s">
        <v>73</v>
      </c>
      <c r="AB77" s="50">
        <v>0</v>
      </c>
      <c r="AC77" s="56" t="s">
        <v>73</v>
      </c>
      <c r="AD77" s="50">
        <v>324224</v>
      </c>
      <c r="AE77" s="50"/>
      <c r="AF77" s="50"/>
      <c r="AG77" s="50"/>
    </row>
    <row r="78" spans="1:33">
      <c r="A78" s="50"/>
      <c r="B78" s="50" t="s">
        <v>283</v>
      </c>
      <c r="C78" s="58"/>
      <c r="D78" s="50">
        <v>0</v>
      </c>
      <c r="E78" s="50">
        <v>0</v>
      </c>
      <c r="F78" s="50">
        <v>0</v>
      </c>
      <c r="G78" s="50">
        <v>0</v>
      </c>
      <c r="H78" s="50">
        <f t="shared" si="52"/>
        <v>0</v>
      </c>
      <c r="I78" s="55">
        <f t="shared" si="43"/>
        <v>0</v>
      </c>
      <c r="J78" s="50">
        <f t="shared" si="53"/>
        <v>0</v>
      </c>
      <c r="K78" s="50">
        <v>0</v>
      </c>
      <c r="L78" s="50">
        <f t="shared" si="54"/>
        <v>0</v>
      </c>
      <c r="M78" s="55">
        <f t="shared" si="55"/>
        <v>0</v>
      </c>
      <c r="N78" s="72">
        <v>0</v>
      </c>
      <c r="O78" s="72">
        <v>0</v>
      </c>
      <c r="P78" s="72">
        <v>0</v>
      </c>
      <c r="Q78" s="50">
        <f t="shared" si="5"/>
        <v>0</v>
      </c>
      <c r="R78" s="50">
        <f t="shared" si="6"/>
        <v>0</v>
      </c>
      <c r="S78" s="55">
        <f t="shared" si="48"/>
        <v>0</v>
      </c>
      <c r="T78" s="50">
        <v>0</v>
      </c>
      <c r="U78" s="56" t="s">
        <v>73</v>
      </c>
      <c r="V78" s="50">
        <v>0</v>
      </c>
      <c r="W78" s="56" t="s">
        <v>73</v>
      </c>
      <c r="X78" s="50">
        <v>0</v>
      </c>
      <c r="Y78" s="56" t="s">
        <v>73</v>
      </c>
      <c r="Z78" s="50">
        <v>0</v>
      </c>
      <c r="AA78" s="56" t="s">
        <v>73</v>
      </c>
      <c r="AB78" s="50">
        <v>0</v>
      </c>
      <c r="AC78" s="56" t="s">
        <v>73</v>
      </c>
      <c r="AD78" s="50">
        <v>0</v>
      </c>
      <c r="AE78" s="50"/>
      <c r="AF78" s="50"/>
      <c r="AG78" s="50"/>
    </row>
    <row r="79" spans="1:33">
      <c r="A79" s="60" t="s">
        <v>129</v>
      </c>
      <c r="B79" s="60" t="s">
        <v>229</v>
      </c>
      <c r="C79" s="61"/>
      <c r="D79" s="60">
        <f>SUM(D49:D78) -D57</f>
        <v>40748</v>
      </c>
      <c r="E79" s="60">
        <f>SUM(E49:E78) -E57</f>
        <v>133610696</v>
      </c>
      <c r="F79" s="60">
        <f t="shared" ref="F79:J79" si="56">SUM(F49:F78) -F57</f>
        <v>0</v>
      </c>
      <c r="G79" s="60">
        <f t="shared" si="56"/>
        <v>0</v>
      </c>
      <c r="H79" s="60">
        <f t="shared" si="56"/>
        <v>133610696</v>
      </c>
      <c r="I79" s="62">
        <f>SUM(I49:I78) -I57</f>
        <v>79.250276478876557</v>
      </c>
      <c r="J79" s="60">
        <f t="shared" si="56"/>
        <v>133610696</v>
      </c>
      <c r="K79" s="60">
        <f t="shared" ref="K79" si="57">SUM(K49:K78) -K57</f>
        <v>0</v>
      </c>
      <c r="L79" s="60">
        <f t="shared" ref="L79:T79" si="58">SUM(L49:L78) -L57</f>
        <v>133610696</v>
      </c>
      <c r="M79" s="62">
        <f>SUM(M49:M78) -M57</f>
        <v>79.250276478876557</v>
      </c>
      <c r="N79" s="60">
        <f t="shared" ref="N79" si="59">SUM(N49:N78) -N57</f>
        <v>0</v>
      </c>
      <c r="O79" s="60">
        <f t="shared" ref="O79" si="60">SUM(O49:O78) -O57</f>
        <v>0</v>
      </c>
      <c r="P79" s="60">
        <f t="shared" ref="P79" si="61">SUM(P49:P78) -P57</f>
        <v>0</v>
      </c>
      <c r="Q79" s="60">
        <f t="shared" si="58"/>
        <v>0</v>
      </c>
      <c r="R79" s="60">
        <f t="shared" si="58"/>
        <v>133610696</v>
      </c>
      <c r="S79" s="62">
        <f>SUM(S49:S78) -S57</f>
        <v>79.250276478876557</v>
      </c>
      <c r="T79" s="60">
        <f t="shared" si="58"/>
        <v>42000000</v>
      </c>
      <c r="U79" s="74">
        <f>SUMIF(U49:U78,"&lt;&gt;N/A")  -U57</f>
        <v>53.07288195605414</v>
      </c>
      <c r="V79" s="60">
        <f>SUM(V49:V78) -V57</f>
        <v>0</v>
      </c>
      <c r="W79" s="74">
        <f>SUMIF(W49:W78,"&lt;&gt;N/A")  -W57</f>
        <v>0</v>
      </c>
      <c r="X79" s="60">
        <f t="shared" ref="X79" si="62">SUM(X49:X78) -X57</f>
        <v>0</v>
      </c>
      <c r="Y79" s="56" t="s">
        <v>73</v>
      </c>
      <c r="Z79" s="60">
        <f>SUM(Z49:Z78) -Z57</f>
        <v>0</v>
      </c>
      <c r="AA79" s="56" t="s">
        <v>73</v>
      </c>
      <c r="AB79" s="60">
        <f>SUM(AB49:AB78) -AB57</f>
        <v>42000000</v>
      </c>
      <c r="AC79" s="56" t="s">
        <v>73</v>
      </c>
      <c r="AD79" s="60">
        <f>SUM(AD49:AD78) -AD57</f>
        <v>131811090</v>
      </c>
      <c r="AE79" s="50"/>
      <c r="AF79" s="60"/>
      <c r="AG79" s="50"/>
    </row>
    <row r="80" spans="1:33">
      <c r="A80" s="60" t="s">
        <v>129</v>
      </c>
      <c r="B80" s="60" t="s">
        <v>270</v>
      </c>
      <c r="C80" s="60"/>
      <c r="D80" s="66">
        <f>D79+D47+D40+D29</f>
        <v>40753</v>
      </c>
      <c r="E80" s="66">
        <f>E79+E47+E40+E29</f>
        <v>133677753</v>
      </c>
      <c r="F80" s="66">
        <f>F29+F40+F47+F79</f>
        <v>0</v>
      </c>
      <c r="G80" s="66">
        <f>G29+G40+G47+G79</f>
        <v>0</v>
      </c>
      <c r="H80" s="66">
        <f>H79+H47+H40+H29</f>
        <v>133677753</v>
      </c>
      <c r="I80" s="67">
        <f>I79+I47+I40+I29</f>
        <v>79.29005088278987</v>
      </c>
      <c r="J80" s="66">
        <f>J29++J40+J79</f>
        <v>133676353</v>
      </c>
      <c r="K80" s="66">
        <v>0</v>
      </c>
      <c r="L80" s="66">
        <f>L29++L40+L79</f>
        <v>133676353</v>
      </c>
      <c r="M80" s="67">
        <f t="shared" si="4"/>
        <v>79.29005088278987</v>
      </c>
      <c r="N80" s="66">
        <f>N29++N40+N79</f>
        <v>0</v>
      </c>
      <c r="O80" s="66">
        <v>0</v>
      </c>
      <c r="P80" s="66">
        <f>P29++P40+P79</f>
        <v>0</v>
      </c>
      <c r="Q80" s="66">
        <f>Q79+Q47+Q40+Q29</f>
        <v>0</v>
      </c>
      <c r="R80" s="66">
        <f>R29++R40+R79</f>
        <v>133676353</v>
      </c>
      <c r="S80" s="67">
        <f>S79+S47+S40+S29</f>
        <v>79.287974881571557</v>
      </c>
      <c r="T80" s="66">
        <f>T79+T47+T40+T29</f>
        <v>42000000</v>
      </c>
      <c r="U80" s="74">
        <f>U79+U47+U40+U29</f>
        <v>53.07288195605414</v>
      </c>
      <c r="V80" s="66">
        <f>SUM(V17:V79)</f>
        <v>0</v>
      </c>
      <c r="W80" s="74">
        <f>W79+W47+W40+W29</f>
        <v>0</v>
      </c>
      <c r="X80" s="66">
        <f>X79+X47+X40+X29</f>
        <v>0</v>
      </c>
      <c r="Y80" s="56" t="s">
        <v>73</v>
      </c>
      <c r="Z80" s="66">
        <f>Z79+Z47+Z40+Z29</f>
        <v>0</v>
      </c>
      <c r="AA80" s="56" t="s">
        <v>73</v>
      </c>
      <c r="AB80" s="66">
        <f>AB79+AB47+AB40+AB29</f>
        <v>42000000</v>
      </c>
      <c r="AC80" s="75">
        <f>IFERROR(VALUE(AC79),0)+IFERROR(VALUE(AC47),0)+IFERROR(VALUE(AC40),0)+IFERROR(VALUE(AC29),0)</f>
        <v>0</v>
      </c>
      <c r="AD80" s="66">
        <f>AD79+AD47+AD40+AD29</f>
        <v>131875647</v>
      </c>
      <c r="AE80" s="50"/>
      <c r="AF80" s="60"/>
      <c r="AG80" s="50"/>
    </row>
  </sheetData>
  <mergeCells count="23">
    <mergeCell ref="A2:AG2"/>
    <mergeCell ref="A3:AG3"/>
    <mergeCell ref="J5:M5"/>
    <mergeCell ref="N5:N16"/>
    <mergeCell ref="O5:O16"/>
    <mergeCell ref="P5:P16"/>
    <mergeCell ref="Q5:Q16"/>
    <mergeCell ref="R5:R16"/>
    <mergeCell ref="S5:S16"/>
    <mergeCell ref="T5:U9"/>
    <mergeCell ref="V5:W9"/>
    <mergeCell ref="J6:M6"/>
    <mergeCell ref="J7:M7"/>
    <mergeCell ref="J8:L8"/>
    <mergeCell ref="AE6:AG6"/>
    <mergeCell ref="AE7:AG7"/>
    <mergeCell ref="X5:Y9"/>
    <mergeCell ref="Z5:AA9"/>
    <mergeCell ref="AB5:AC9"/>
    <mergeCell ref="AD5:AD16"/>
    <mergeCell ref="AE5:AG5"/>
    <mergeCell ref="AB10:AB16"/>
    <mergeCell ref="AC10:AC16"/>
  </mergeCells>
  <printOptions horizontalCentered="1"/>
  <pageMargins left="0.19685039370078741" right="0.19685039370078741" top="0.35433070866141736" bottom="0.35433070866141736" header="0.31496062992125984" footer="0.31496062992125984"/>
  <pageSetup paperSize="9" scale="43" orientation="landscape" verticalDpi="300" r:id="rId1"/>
</worksheet>
</file>

<file path=xl/worksheets/sheet5.xml><?xml version="1.0" encoding="utf-8"?>
<worksheet xmlns="http://schemas.openxmlformats.org/spreadsheetml/2006/main" xmlns:r="http://schemas.openxmlformats.org/officeDocument/2006/relationships">
  <dimension ref="A1:T23"/>
  <sheetViews>
    <sheetView topLeftCell="C1" zoomScale="89" zoomScaleNormal="89" workbookViewId="0">
      <selection activeCell="M16" sqref="M16"/>
    </sheetView>
  </sheetViews>
  <sheetFormatPr defaultRowHeight="12.75"/>
  <cols>
    <col min="1" max="1" width="7.140625" customWidth="1"/>
    <col min="2" max="2" width="26.7109375" customWidth="1"/>
    <col min="4" max="4" width="7.28515625" customWidth="1"/>
    <col min="5" max="5" width="9.140625" customWidth="1"/>
    <col min="6" max="6" width="8.28515625" customWidth="1"/>
    <col min="7" max="7" width="10.140625" customWidth="1"/>
    <col min="8" max="8" width="12.28515625" customWidth="1"/>
    <col min="9" max="9" width="14.42578125" customWidth="1"/>
    <col min="10" max="10" width="7.42578125" customWidth="1"/>
    <col min="11" max="11" width="7" customWidth="1"/>
    <col min="12" max="12" width="7.85546875" customWidth="1"/>
    <col min="13" max="13" width="14" customWidth="1"/>
    <col min="14" max="14" width="12.7109375" customWidth="1"/>
    <col min="15" max="15" width="16.140625" customWidth="1"/>
    <col min="16" max="16" width="13.42578125" customWidth="1"/>
    <col min="17" max="17" width="15.85546875" customWidth="1"/>
    <col min="18" max="18" width="5.7109375" customWidth="1"/>
    <col min="19" max="19" width="13.28515625" customWidth="1"/>
    <col min="20" max="20" width="15.140625" bestFit="1" customWidth="1"/>
    <col min="21" max="21" width="6.28515625" customWidth="1"/>
    <col min="22" max="22" width="6.85546875" customWidth="1"/>
    <col min="23" max="23" width="4.7109375" customWidth="1"/>
    <col min="24" max="24" width="4.42578125" customWidth="1"/>
    <col min="25" max="25" width="20.140625" customWidth="1"/>
    <col min="26" max="26" width="3.85546875" customWidth="1"/>
    <col min="27" max="27" width="4.28515625" customWidth="1"/>
    <col min="28" max="28" width="3.7109375" customWidth="1"/>
    <col min="29" max="29" width="6.28515625" customWidth="1"/>
    <col min="30" max="30" width="5.140625" customWidth="1"/>
    <col min="31" max="31" width="6.140625" customWidth="1"/>
    <col min="32" max="32" width="8.5703125" customWidth="1"/>
    <col min="34" max="34" width="6.5703125" customWidth="1"/>
    <col min="35" max="35" width="2.28515625" customWidth="1"/>
    <col min="36" max="36" width="8.42578125" customWidth="1"/>
    <col min="37" max="37" width="5.28515625" customWidth="1"/>
    <col min="38" max="38" width="4.5703125" customWidth="1"/>
    <col min="39" max="39" width="5.42578125" customWidth="1"/>
  </cols>
  <sheetData>
    <row r="1" spans="1:20" ht="15">
      <c r="A1" s="113" t="s">
        <v>233</v>
      </c>
      <c r="B1" s="113"/>
      <c r="C1" s="113"/>
      <c r="D1" s="113"/>
      <c r="E1" s="113"/>
      <c r="F1" s="113"/>
      <c r="G1" s="113"/>
      <c r="H1" s="113"/>
      <c r="I1" s="113"/>
      <c r="J1" s="113"/>
      <c r="K1" s="113"/>
      <c r="L1" s="113"/>
      <c r="M1" s="113"/>
      <c r="N1" s="113"/>
      <c r="O1" s="113"/>
      <c r="P1" s="113"/>
      <c r="Q1" s="113"/>
      <c r="R1" s="113"/>
      <c r="S1" s="113"/>
      <c r="T1" s="113"/>
    </row>
    <row r="3" spans="1:20">
      <c r="A3" s="14" t="s">
        <v>129</v>
      </c>
      <c r="B3" s="5" t="s">
        <v>132</v>
      </c>
      <c r="C3" s="5" t="s">
        <v>117</v>
      </c>
      <c r="D3" s="5" t="s">
        <v>133</v>
      </c>
      <c r="E3" s="5" t="s">
        <v>134</v>
      </c>
      <c r="F3" s="5" t="s">
        <v>135</v>
      </c>
      <c r="G3" s="5" t="s">
        <v>136</v>
      </c>
      <c r="H3" s="5" t="s">
        <v>137</v>
      </c>
      <c r="I3" s="4" t="s">
        <v>234</v>
      </c>
      <c r="J3" s="114" t="s">
        <v>235</v>
      </c>
      <c r="K3" s="114"/>
      <c r="L3" s="114"/>
      <c r="M3" s="115"/>
      <c r="N3" s="5" t="s">
        <v>236</v>
      </c>
      <c r="O3" s="4" t="s">
        <v>237</v>
      </c>
      <c r="P3" s="116" t="s">
        <v>238</v>
      </c>
      <c r="Q3" s="117"/>
      <c r="R3" s="116" t="s">
        <v>55</v>
      </c>
      <c r="S3" s="117"/>
      <c r="T3" s="5" t="s">
        <v>239</v>
      </c>
    </row>
    <row r="4" spans="1:20">
      <c r="A4" s="6" t="s">
        <v>129</v>
      </c>
      <c r="B4" s="2" t="s">
        <v>140</v>
      </c>
      <c r="C4" s="2" t="s">
        <v>36</v>
      </c>
      <c r="D4" s="2" t="s">
        <v>58</v>
      </c>
      <c r="E4" s="2" t="s">
        <v>141</v>
      </c>
      <c r="F4" s="2" t="s">
        <v>142</v>
      </c>
      <c r="G4" s="2" t="s">
        <v>98</v>
      </c>
      <c r="H4" s="2" t="s">
        <v>70</v>
      </c>
      <c r="I4" s="3" t="s">
        <v>240</v>
      </c>
      <c r="J4" s="109" t="s">
        <v>169</v>
      </c>
      <c r="K4" s="109"/>
      <c r="L4" s="109"/>
      <c r="M4" s="110"/>
      <c r="N4" s="2" t="s">
        <v>145</v>
      </c>
      <c r="O4" s="3" t="s">
        <v>241</v>
      </c>
      <c r="P4" s="111" t="s">
        <v>98</v>
      </c>
      <c r="Q4" s="110"/>
      <c r="R4" s="111" t="s">
        <v>242</v>
      </c>
      <c r="S4" s="110"/>
      <c r="T4" s="2" t="s">
        <v>243</v>
      </c>
    </row>
    <row r="5" spans="1:20" ht="15">
      <c r="A5" s="6" t="s">
        <v>129</v>
      </c>
      <c r="B5" s="2" t="s">
        <v>35</v>
      </c>
      <c r="C5" s="7" t="s">
        <v>129</v>
      </c>
      <c r="D5" s="2" t="s">
        <v>148</v>
      </c>
      <c r="E5" s="2" t="s">
        <v>149</v>
      </c>
      <c r="F5" s="2" t="s">
        <v>150</v>
      </c>
      <c r="G5" s="2" t="s">
        <v>31</v>
      </c>
      <c r="H5" s="21" t="s">
        <v>157</v>
      </c>
      <c r="I5" s="3" t="s">
        <v>244</v>
      </c>
      <c r="J5" s="109" t="s">
        <v>44</v>
      </c>
      <c r="K5" s="109"/>
      <c r="L5" s="109"/>
      <c r="M5" s="110"/>
      <c r="N5" s="2" t="s">
        <v>151</v>
      </c>
      <c r="O5" s="3" t="s">
        <v>245</v>
      </c>
      <c r="P5" s="107" t="s">
        <v>162</v>
      </c>
      <c r="Q5" s="108"/>
      <c r="R5" s="111" t="s">
        <v>34</v>
      </c>
      <c r="S5" s="110"/>
      <c r="T5" s="2" t="s">
        <v>163</v>
      </c>
    </row>
    <row r="6" spans="1:20" ht="15">
      <c r="A6" s="6" t="s">
        <v>129</v>
      </c>
      <c r="B6" s="7" t="s">
        <v>129</v>
      </c>
      <c r="C6" s="7" t="s">
        <v>129</v>
      </c>
      <c r="D6" s="2" t="s">
        <v>155</v>
      </c>
      <c r="E6" s="2" t="s">
        <v>150</v>
      </c>
      <c r="F6" s="2" t="s">
        <v>98</v>
      </c>
      <c r="G6" s="2" t="s">
        <v>156</v>
      </c>
      <c r="H6" s="21" t="s">
        <v>166</v>
      </c>
      <c r="I6" s="3" t="s">
        <v>122</v>
      </c>
      <c r="J6" s="112" t="s">
        <v>82</v>
      </c>
      <c r="K6" s="112"/>
      <c r="L6" s="106"/>
      <c r="M6" s="5" t="s">
        <v>246</v>
      </c>
      <c r="N6" s="2" t="s">
        <v>160</v>
      </c>
      <c r="O6" s="3" t="s">
        <v>160</v>
      </c>
      <c r="P6" s="5" t="s">
        <v>179</v>
      </c>
      <c r="Q6" s="5" t="s">
        <v>247</v>
      </c>
      <c r="R6" s="107" t="s">
        <v>56</v>
      </c>
      <c r="S6" s="108"/>
      <c r="T6" s="2" t="s">
        <v>171</v>
      </c>
    </row>
    <row r="7" spans="1:20">
      <c r="A7" s="6" t="s">
        <v>129</v>
      </c>
      <c r="B7" s="7" t="s">
        <v>129</v>
      </c>
      <c r="C7" s="7" t="s">
        <v>129</v>
      </c>
      <c r="D7" s="2" t="s">
        <v>37</v>
      </c>
      <c r="E7" s="2" t="s">
        <v>98</v>
      </c>
      <c r="F7" s="2" t="s">
        <v>99</v>
      </c>
      <c r="G7" s="2" t="s">
        <v>165</v>
      </c>
      <c r="H7" s="7" t="s">
        <v>129</v>
      </c>
      <c r="I7" s="3" t="s">
        <v>175</v>
      </c>
      <c r="J7" s="5" t="s">
        <v>47</v>
      </c>
      <c r="K7" s="5" t="s">
        <v>48</v>
      </c>
      <c r="L7" s="5" t="s">
        <v>33</v>
      </c>
      <c r="M7" s="2" t="s">
        <v>248</v>
      </c>
      <c r="N7" s="2" t="s">
        <v>169</v>
      </c>
      <c r="O7" s="3" t="s">
        <v>249</v>
      </c>
      <c r="P7" s="2" t="s">
        <v>28</v>
      </c>
      <c r="Q7" s="2" t="s">
        <v>250</v>
      </c>
      <c r="R7" s="5" t="s">
        <v>179</v>
      </c>
      <c r="S7" s="5" t="s">
        <v>247</v>
      </c>
      <c r="T7" s="2" t="s">
        <v>180</v>
      </c>
    </row>
    <row r="8" spans="1:20">
      <c r="A8" s="6" t="s">
        <v>129</v>
      </c>
      <c r="B8" s="7" t="s">
        <v>129</v>
      </c>
      <c r="C8" s="7" t="s">
        <v>129</v>
      </c>
      <c r="D8" s="7" t="s">
        <v>129</v>
      </c>
      <c r="E8" s="2" t="s">
        <v>99</v>
      </c>
      <c r="F8" s="2" t="s">
        <v>173</v>
      </c>
      <c r="G8" s="2" t="s">
        <v>174</v>
      </c>
      <c r="H8" s="7" t="s">
        <v>129</v>
      </c>
      <c r="I8" s="3" t="s">
        <v>182</v>
      </c>
      <c r="J8" s="7" t="s">
        <v>129</v>
      </c>
      <c r="K8" s="7"/>
      <c r="L8" s="7"/>
      <c r="M8" s="2" t="s">
        <v>187</v>
      </c>
      <c r="N8" s="2" t="s">
        <v>178</v>
      </c>
      <c r="O8" s="3" t="s">
        <v>251</v>
      </c>
      <c r="P8" s="7"/>
      <c r="Q8" s="2" t="s">
        <v>191</v>
      </c>
      <c r="R8" s="2" t="s">
        <v>28</v>
      </c>
      <c r="S8" s="2" t="s">
        <v>70</v>
      </c>
      <c r="T8" s="7"/>
    </row>
    <row r="9" spans="1:20">
      <c r="A9" s="6" t="s">
        <v>129</v>
      </c>
      <c r="B9" s="7" t="s">
        <v>129</v>
      </c>
      <c r="C9" s="7" t="s">
        <v>129</v>
      </c>
      <c r="D9" s="7" t="s">
        <v>129</v>
      </c>
      <c r="E9" s="2" t="s">
        <v>38</v>
      </c>
      <c r="F9" s="7" t="s">
        <v>129</v>
      </c>
      <c r="G9" s="7" t="s">
        <v>129</v>
      </c>
      <c r="H9" s="7" t="s">
        <v>129</v>
      </c>
      <c r="I9" s="6" t="s">
        <v>129</v>
      </c>
      <c r="J9" s="7"/>
      <c r="K9" s="7"/>
      <c r="L9" s="7"/>
      <c r="M9" s="2"/>
      <c r="N9" s="2" t="s">
        <v>184</v>
      </c>
      <c r="O9" s="3" t="s">
        <v>252</v>
      </c>
      <c r="P9" s="7"/>
      <c r="Q9" s="7"/>
      <c r="R9" s="7"/>
      <c r="S9" s="2" t="s">
        <v>191</v>
      </c>
      <c r="T9" s="7"/>
    </row>
    <row r="10" spans="1:20">
      <c r="A10" s="6" t="s">
        <v>129</v>
      </c>
      <c r="B10" s="7" t="s">
        <v>129</v>
      </c>
      <c r="C10" s="7" t="s">
        <v>129</v>
      </c>
      <c r="D10" s="7" t="s">
        <v>129</v>
      </c>
      <c r="E10" s="7" t="s">
        <v>129</v>
      </c>
      <c r="F10" s="7" t="s">
        <v>129</v>
      </c>
      <c r="G10" s="7" t="s">
        <v>129</v>
      </c>
      <c r="H10" s="7" t="s">
        <v>129</v>
      </c>
      <c r="I10" s="6" t="s">
        <v>129</v>
      </c>
      <c r="J10" s="7"/>
      <c r="K10" s="7"/>
      <c r="L10" s="7"/>
      <c r="M10" s="7"/>
      <c r="N10" s="2" t="s">
        <v>42</v>
      </c>
      <c r="O10" s="3" t="s">
        <v>253</v>
      </c>
      <c r="P10" s="7"/>
      <c r="Q10" s="7"/>
      <c r="R10" s="7"/>
      <c r="S10" s="7"/>
      <c r="T10" s="7"/>
    </row>
    <row r="11" spans="1:20">
      <c r="A11" s="11"/>
      <c r="B11" s="10"/>
      <c r="C11" s="10" t="s">
        <v>129</v>
      </c>
      <c r="D11" s="10" t="s">
        <v>129</v>
      </c>
      <c r="E11" s="10" t="s">
        <v>129</v>
      </c>
      <c r="F11" s="10" t="s">
        <v>129</v>
      </c>
      <c r="G11" s="10" t="s">
        <v>129</v>
      </c>
      <c r="H11" s="10" t="s">
        <v>129</v>
      </c>
      <c r="I11" s="11" t="s">
        <v>129</v>
      </c>
      <c r="J11" s="10"/>
      <c r="K11" s="10"/>
      <c r="L11" s="10"/>
      <c r="M11" s="10"/>
      <c r="N11" s="10"/>
      <c r="O11" s="8" t="s">
        <v>192</v>
      </c>
      <c r="P11" s="10"/>
      <c r="Q11" s="10"/>
      <c r="R11" s="10"/>
      <c r="S11" s="10"/>
      <c r="T11" s="10"/>
    </row>
    <row r="12" spans="1:20">
      <c r="A12" s="12" t="s">
        <v>2</v>
      </c>
      <c r="B12" s="1" t="s">
        <v>91</v>
      </c>
      <c r="C12" s="1" t="s">
        <v>129</v>
      </c>
      <c r="D12" s="1" t="s">
        <v>129</v>
      </c>
      <c r="E12" s="1" t="s">
        <v>129</v>
      </c>
      <c r="F12" s="1" t="s">
        <v>129</v>
      </c>
      <c r="G12" s="1" t="s">
        <v>129</v>
      </c>
      <c r="H12" s="1" t="s">
        <v>129</v>
      </c>
      <c r="I12" s="1" t="s">
        <v>129</v>
      </c>
      <c r="J12" s="1" t="s">
        <v>129</v>
      </c>
      <c r="K12" s="1"/>
      <c r="L12" s="1"/>
      <c r="M12" s="1"/>
      <c r="N12" s="1" t="s">
        <v>129</v>
      </c>
      <c r="O12" s="1" t="s">
        <v>129</v>
      </c>
      <c r="P12" s="1" t="s">
        <v>129</v>
      </c>
      <c r="Q12" s="1"/>
      <c r="R12" s="105" t="s">
        <v>73</v>
      </c>
      <c r="S12" s="106"/>
      <c r="T12" s="1"/>
    </row>
    <row r="13" spans="1:20">
      <c r="A13" s="12" t="s">
        <v>28</v>
      </c>
      <c r="B13" s="1" t="s">
        <v>290</v>
      </c>
      <c r="C13" s="1" t="s">
        <v>129</v>
      </c>
      <c r="D13" s="1" t="s">
        <v>129</v>
      </c>
      <c r="E13" s="1" t="s">
        <v>129</v>
      </c>
      <c r="F13" s="1" t="s">
        <v>129</v>
      </c>
      <c r="G13" s="1" t="s">
        <v>129</v>
      </c>
      <c r="H13" s="1" t="s">
        <v>129</v>
      </c>
      <c r="I13" s="1" t="s">
        <v>129</v>
      </c>
      <c r="J13" s="1" t="s">
        <v>129</v>
      </c>
      <c r="K13" s="1"/>
      <c r="L13" s="1"/>
      <c r="M13" s="1"/>
      <c r="N13" s="1" t="s">
        <v>129</v>
      </c>
      <c r="O13" s="1" t="s">
        <v>129</v>
      </c>
      <c r="P13" s="1" t="s">
        <v>129</v>
      </c>
      <c r="Q13" s="1"/>
      <c r="R13" s="105" t="s">
        <v>73</v>
      </c>
      <c r="S13" s="106"/>
      <c r="T13" s="1"/>
    </row>
    <row r="14" spans="1:20">
      <c r="A14" s="12" t="s">
        <v>92</v>
      </c>
      <c r="B14" s="1" t="s">
        <v>254</v>
      </c>
      <c r="C14" s="1" t="s">
        <v>129</v>
      </c>
      <c r="D14" s="1" t="s">
        <v>129</v>
      </c>
      <c r="E14" s="1" t="s">
        <v>129</v>
      </c>
      <c r="F14" s="1" t="s">
        <v>129</v>
      </c>
      <c r="G14" s="1" t="s">
        <v>129</v>
      </c>
      <c r="H14" s="1" t="s">
        <v>129</v>
      </c>
      <c r="I14" s="1" t="s">
        <v>129</v>
      </c>
      <c r="J14" s="1" t="s">
        <v>129</v>
      </c>
      <c r="K14" s="1"/>
      <c r="L14" s="1"/>
      <c r="M14" s="1"/>
      <c r="N14" s="1" t="s">
        <v>129</v>
      </c>
      <c r="O14" s="1" t="s">
        <v>129</v>
      </c>
      <c r="P14" s="1" t="s">
        <v>129</v>
      </c>
      <c r="Q14" s="1"/>
      <c r="R14" s="105" t="s">
        <v>73</v>
      </c>
      <c r="S14" s="106"/>
      <c r="T14" s="1"/>
    </row>
    <row r="15" spans="1:20">
      <c r="A15" s="12" t="s">
        <v>93</v>
      </c>
      <c r="B15" s="1" t="s">
        <v>255</v>
      </c>
      <c r="C15" s="1" t="s">
        <v>129</v>
      </c>
      <c r="D15" s="1" t="s">
        <v>129</v>
      </c>
      <c r="E15" s="1" t="s">
        <v>129</v>
      </c>
      <c r="F15" s="1" t="s">
        <v>129</v>
      </c>
      <c r="G15" s="1" t="s">
        <v>129</v>
      </c>
      <c r="H15" s="1" t="s">
        <v>129</v>
      </c>
      <c r="I15" s="1" t="s">
        <v>129</v>
      </c>
      <c r="J15" s="1" t="s">
        <v>129</v>
      </c>
      <c r="K15" s="1"/>
      <c r="L15" s="1"/>
      <c r="M15" s="1"/>
      <c r="N15" s="1" t="s">
        <v>129</v>
      </c>
      <c r="O15" s="1" t="s">
        <v>129</v>
      </c>
      <c r="P15" s="1" t="s">
        <v>129</v>
      </c>
      <c r="Q15" s="1"/>
      <c r="R15" s="105" t="s">
        <v>73</v>
      </c>
      <c r="S15" s="106"/>
      <c r="T15" s="1"/>
    </row>
    <row r="16" spans="1:20" ht="63.75">
      <c r="A16" s="12" t="s">
        <v>18</v>
      </c>
      <c r="B16" s="22" t="s">
        <v>291</v>
      </c>
      <c r="C16" s="1" t="s">
        <v>129</v>
      </c>
      <c r="D16" s="1" t="s">
        <v>129</v>
      </c>
      <c r="E16" s="1" t="s">
        <v>129</v>
      </c>
      <c r="F16" s="1" t="s">
        <v>129</v>
      </c>
      <c r="G16" s="1" t="s">
        <v>129</v>
      </c>
      <c r="H16" s="1" t="s">
        <v>129</v>
      </c>
      <c r="I16" s="1" t="s">
        <v>129</v>
      </c>
      <c r="J16" s="1" t="s">
        <v>129</v>
      </c>
      <c r="K16" s="1"/>
      <c r="L16" s="1"/>
      <c r="M16" s="1"/>
      <c r="N16" s="1" t="s">
        <v>129</v>
      </c>
      <c r="O16" s="1" t="s">
        <v>129</v>
      </c>
      <c r="P16" s="1" t="s">
        <v>129</v>
      </c>
      <c r="Q16" s="1"/>
      <c r="R16" s="105" t="s">
        <v>73</v>
      </c>
      <c r="S16" s="106"/>
      <c r="T16" s="1"/>
    </row>
    <row r="17" spans="1:20">
      <c r="A17" s="12" t="s">
        <v>28</v>
      </c>
      <c r="B17" s="1" t="s">
        <v>94</v>
      </c>
      <c r="C17" s="1" t="s">
        <v>129</v>
      </c>
      <c r="D17" s="1" t="s">
        <v>129</v>
      </c>
      <c r="E17" s="1" t="s">
        <v>129</v>
      </c>
      <c r="F17" s="1" t="s">
        <v>129</v>
      </c>
      <c r="G17" s="1" t="s">
        <v>129</v>
      </c>
      <c r="H17" s="1" t="s">
        <v>129</v>
      </c>
      <c r="I17" s="1" t="s">
        <v>129</v>
      </c>
      <c r="J17" s="1" t="s">
        <v>129</v>
      </c>
      <c r="K17" s="1"/>
      <c r="L17" s="1"/>
      <c r="M17" s="1"/>
      <c r="N17" s="1" t="s">
        <v>129</v>
      </c>
      <c r="O17" s="1" t="s">
        <v>129</v>
      </c>
      <c r="P17" s="1" t="s">
        <v>129</v>
      </c>
      <c r="Q17" s="1"/>
      <c r="R17" s="105" t="s">
        <v>73</v>
      </c>
      <c r="S17" s="106"/>
      <c r="T17" s="1"/>
    </row>
    <row r="18" spans="1:20" ht="38.25">
      <c r="A18" s="12" t="s">
        <v>129</v>
      </c>
      <c r="B18" s="22" t="s">
        <v>292</v>
      </c>
      <c r="C18" s="1" t="s">
        <v>129</v>
      </c>
      <c r="D18" s="1" t="s">
        <v>129</v>
      </c>
      <c r="E18" s="1" t="s">
        <v>129</v>
      </c>
      <c r="F18" s="1" t="s">
        <v>129</v>
      </c>
      <c r="G18" s="1" t="s">
        <v>129</v>
      </c>
      <c r="H18" s="1" t="s">
        <v>129</v>
      </c>
      <c r="I18" s="1" t="s">
        <v>129</v>
      </c>
      <c r="J18" s="1" t="s">
        <v>129</v>
      </c>
      <c r="K18" s="1"/>
      <c r="L18" s="1"/>
      <c r="M18" s="1"/>
      <c r="N18" s="1" t="s">
        <v>129</v>
      </c>
      <c r="O18" s="1" t="s">
        <v>129</v>
      </c>
      <c r="P18" s="1" t="s">
        <v>129</v>
      </c>
      <c r="Q18" s="1"/>
      <c r="R18" s="105" t="s">
        <v>73</v>
      </c>
      <c r="S18" s="106"/>
      <c r="T18" s="1"/>
    </row>
    <row r="20" spans="1:20" ht="15">
      <c r="A20" s="17" t="s">
        <v>230</v>
      </c>
      <c r="B20" s="13"/>
      <c r="C20" s="13"/>
      <c r="D20" s="13"/>
      <c r="E20" s="13"/>
      <c r="F20" s="13"/>
      <c r="G20" s="13"/>
      <c r="H20" s="13"/>
      <c r="I20" s="13"/>
      <c r="J20" s="13"/>
      <c r="K20" s="13"/>
      <c r="L20" s="13"/>
      <c r="M20" s="13"/>
      <c r="N20" s="13"/>
      <c r="O20" s="13"/>
      <c r="P20" s="13"/>
      <c r="Q20" s="13"/>
      <c r="R20" s="13"/>
      <c r="S20" s="13"/>
      <c r="T20" s="14"/>
    </row>
    <row r="21" spans="1:20">
      <c r="A21" s="16" t="s">
        <v>231</v>
      </c>
      <c r="T21" s="6"/>
    </row>
    <row r="22" spans="1:20">
      <c r="A22" s="16" t="s">
        <v>232</v>
      </c>
      <c r="T22" s="6"/>
    </row>
    <row r="23" spans="1:20">
      <c r="A23" s="9" t="s">
        <v>256</v>
      </c>
      <c r="B23" s="15"/>
      <c r="C23" s="15"/>
      <c r="D23" s="15"/>
      <c r="E23" s="15"/>
      <c r="F23" s="15"/>
      <c r="G23" s="15"/>
      <c r="H23" s="15"/>
      <c r="I23" s="15"/>
      <c r="J23" s="15"/>
      <c r="K23" s="15"/>
      <c r="L23" s="15"/>
      <c r="M23" s="15"/>
      <c r="N23" s="15"/>
      <c r="O23" s="15"/>
      <c r="P23" s="15"/>
      <c r="Q23" s="15"/>
      <c r="R23" s="15"/>
      <c r="S23" s="15"/>
      <c r="T23" s="11"/>
    </row>
  </sheetData>
  <mergeCells count="19">
    <mergeCell ref="A1:T1"/>
    <mergeCell ref="J3:M3"/>
    <mergeCell ref="P3:Q3"/>
    <mergeCell ref="R3:S3"/>
    <mergeCell ref="J4:M4"/>
    <mergeCell ref="P4:Q4"/>
    <mergeCell ref="R4:S4"/>
    <mergeCell ref="R14:S14"/>
    <mergeCell ref="R15:S15"/>
    <mergeCell ref="R16:S16"/>
    <mergeCell ref="R17:S17"/>
    <mergeCell ref="R18:S18"/>
    <mergeCell ref="R12:S12"/>
    <mergeCell ref="R13:S13"/>
    <mergeCell ref="R6:S6"/>
    <mergeCell ref="J5:M5"/>
    <mergeCell ref="P5:Q5"/>
    <mergeCell ref="R5:S5"/>
    <mergeCell ref="J6:L6"/>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Q21"/>
  <sheetViews>
    <sheetView workbookViewId="0">
      <selection activeCell="D17" sqref="D17"/>
    </sheetView>
  </sheetViews>
  <sheetFormatPr defaultRowHeight="12.75"/>
  <cols>
    <col min="2" max="2" width="23.5703125" customWidth="1"/>
    <col min="3" max="3" width="16.85546875" customWidth="1"/>
    <col min="5" max="5" width="10.42578125" customWidth="1"/>
    <col min="7" max="7" width="44.42578125" customWidth="1"/>
    <col min="8" max="8" width="17.140625" customWidth="1"/>
    <col min="17" max="17" width="11.28515625" customWidth="1"/>
  </cols>
  <sheetData>
    <row r="1" spans="1:17" ht="15">
      <c r="A1" s="118" t="s">
        <v>293</v>
      </c>
      <c r="B1" s="118"/>
      <c r="C1" s="118"/>
      <c r="D1" s="118"/>
      <c r="E1" s="118"/>
      <c r="F1" s="118"/>
      <c r="G1" s="118"/>
      <c r="H1" s="118"/>
      <c r="I1" s="118"/>
      <c r="J1" s="118"/>
      <c r="K1" s="118"/>
      <c r="L1" s="118"/>
      <c r="M1" s="118"/>
      <c r="N1" s="118"/>
      <c r="O1" s="118"/>
      <c r="P1" s="118"/>
      <c r="Q1" s="118"/>
    </row>
    <row r="3" spans="1:17">
      <c r="A3" s="119" t="s">
        <v>294</v>
      </c>
      <c r="B3" s="121" t="s">
        <v>295</v>
      </c>
      <c r="C3" s="122"/>
      <c r="D3" s="122"/>
      <c r="E3" s="122"/>
      <c r="F3" s="123"/>
      <c r="G3" s="121" t="s">
        <v>296</v>
      </c>
      <c r="H3" s="122"/>
      <c r="I3" s="122"/>
      <c r="J3" s="122"/>
      <c r="K3" s="123"/>
      <c r="L3" s="121" t="s">
        <v>297</v>
      </c>
      <c r="M3" s="122"/>
      <c r="N3" s="122"/>
      <c r="O3" s="122"/>
      <c r="P3" s="123"/>
      <c r="Q3" s="130" t="s">
        <v>298</v>
      </c>
    </row>
    <row r="4" spans="1:17">
      <c r="A4" s="120"/>
      <c r="B4" s="124"/>
      <c r="C4" s="125"/>
      <c r="D4" s="125"/>
      <c r="E4" s="125"/>
      <c r="F4" s="126"/>
      <c r="G4" s="124"/>
      <c r="H4" s="125"/>
      <c r="I4" s="125"/>
      <c r="J4" s="125"/>
      <c r="K4" s="126"/>
      <c r="L4" s="124"/>
      <c r="M4" s="125"/>
      <c r="N4" s="125"/>
      <c r="O4" s="125"/>
      <c r="P4" s="126"/>
      <c r="Q4" s="131"/>
    </row>
    <row r="5" spans="1:17">
      <c r="A5" s="120"/>
      <c r="B5" s="124"/>
      <c r="C5" s="125"/>
      <c r="D5" s="125"/>
      <c r="E5" s="125"/>
      <c r="F5" s="126"/>
      <c r="G5" s="124"/>
      <c r="H5" s="125"/>
      <c r="I5" s="125"/>
      <c r="J5" s="125"/>
      <c r="K5" s="126"/>
      <c r="L5" s="124"/>
      <c r="M5" s="125"/>
      <c r="N5" s="125"/>
      <c r="O5" s="125"/>
      <c r="P5" s="126"/>
      <c r="Q5" s="131"/>
    </row>
    <row r="6" spans="1:17">
      <c r="A6" s="120"/>
      <c r="B6" s="127"/>
      <c r="C6" s="128"/>
      <c r="D6" s="128"/>
      <c r="E6" s="128"/>
      <c r="F6" s="129"/>
      <c r="G6" s="127"/>
      <c r="H6" s="128"/>
      <c r="I6" s="128"/>
      <c r="J6" s="128"/>
      <c r="K6" s="129"/>
      <c r="L6" s="127"/>
      <c r="M6" s="128"/>
      <c r="N6" s="128"/>
      <c r="O6" s="128"/>
      <c r="P6" s="129"/>
      <c r="Q6" s="131"/>
    </row>
    <row r="7" spans="1:17" ht="15">
      <c r="A7" s="120"/>
      <c r="B7" s="119" t="s">
        <v>299</v>
      </c>
      <c r="C7" s="130" t="s">
        <v>117</v>
      </c>
      <c r="D7" s="130" t="s">
        <v>300</v>
      </c>
      <c r="E7" s="130" t="s">
        <v>301</v>
      </c>
      <c r="F7" s="130" t="s">
        <v>302</v>
      </c>
      <c r="G7" s="130" t="s">
        <v>299</v>
      </c>
      <c r="H7" s="130" t="s">
        <v>117</v>
      </c>
      <c r="I7" s="130" t="s">
        <v>300</v>
      </c>
      <c r="J7" s="130" t="s">
        <v>301</v>
      </c>
      <c r="K7" s="130" t="s">
        <v>302</v>
      </c>
      <c r="L7" s="132" t="s">
        <v>303</v>
      </c>
      <c r="M7" s="132"/>
      <c r="N7" s="132"/>
      <c r="O7" s="132"/>
      <c r="P7" s="132"/>
      <c r="Q7" s="131"/>
    </row>
    <row r="8" spans="1:17">
      <c r="A8" s="120"/>
      <c r="B8" s="120"/>
      <c r="C8" s="131"/>
      <c r="D8" s="131"/>
      <c r="E8" s="131"/>
      <c r="F8" s="131"/>
      <c r="G8" s="131"/>
      <c r="H8" s="131"/>
      <c r="I8" s="131"/>
      <c r="J8" s="131"/>
      <c r="K8" s="131"/>
      <c r="L8" s="133" t="s">
        <v>189</v>
      </c>
      <c r="M8" s="133" t="s">
        <v>304</v>
      </c>
      <c r="N8" s="133" t="s">
        <v>305</v>
      </c>
      <c r="O8" s="133" t="s">
        <v>306</v>
      </c>
      <c r="P8" s="133" t="s">
        <v>307</v>
      </c>
      <c r="Q8" s="131"/>
    </row>
    <row r="9" spans="1:17">
      <c r="A9" s="120"/>
      <c r="B9" s="120"/>
      <c r="C9" s="131"/>
      <c r="D9" s="131"/>
      <c r="E9" s="131"/>
      <c r="F9" s="131"/>
      <c r="G9" s="131"/>
      <c r="H9" s="131"/>
      <c r="I9" s="131"/>
      <c r="J9" s="131"/>
      <c r="K9" s="131"/>
      <c r="L9" s="134"/>
      <c r="M9" s="134"/>
      <c r="N9" s="134"/>
      <c r="O9" s="134"/>
      <c r="P9" s="134"/>
      <c r="Q9" s="131"/>
    </row>
    <row r="10" spans="1:17">
      <c r="A10" s="120"/>
      <c r="B10" s="120"/>
      <c r="C10" s="131"/>
      <c r="D10" s="131"/>
      <c r="E10" s="131"/>
      <c r="F10" s="131"/>
      <c r="G10" s="131"/>
      <c r="H10" s="131"/>
      <c r="I10" s="131"/>
      <c r="J10" s="131"/>
      <c r="K10" s="131"/>
      <c r="L10" s="134"/>
      <c r="M10" s="134"/>
      <c r="N10" s="134"/>
      <c r="O10" s="134"/>
      <c r="P10" s="134"/>
      <c r="Q10" s="131"/>
    </row>
    <row r="11" spans="1:17">
      <c r="A11" s="120"/>
      <c r="B11" s="120"/>
      <c r="C11" s="131"/>
      <c r="D11" s="131"/>
      <c r="E11" s="131"/>
      <c r="F11" s="131"/>
      <c r="G11" s="131"/>
      <c r="H11" s="131"/>
      <c r="I11" s="131"/>
      <c r="J11" s="131"/>
      <c r="K11" s="131"/>
      <c r="L11" s="134"/>
      <c r="M11" s="134"/>
      <c r="N11" s="134"/>
      <c r="O11" s="134"/>
      <c r="P11" s="134"/>
      <c r="Q11" s="131"/>
    </row>
    <row r="12" spans="1:17">
      <c r="A12" s="120"/>
      <c r="B12" s="120"/>
      <c r="C12" s="131"/>
      <c r="D12" s="131"/>
      <c r="E12" s="131"/>
      <c r="F12" s="131"/>
      <c r="G12" s="131"/>
      <c r="H12" s="131"/>
      <c r="I12" s="131"/>
      <c r="J12" s="131"/>
      <c r="K12" s="131"/>
      <c r="L12" s="134"/>
      <c r="M12" s="134"/>
      <c r="N12" s="134"/>
      <c r="O12" s="134"/>
      <c r="P12" s="134"/>
      <c r="Q12" s="131"/>
    </row>
    <row r="13" spans="1:17">
      <c r="A13" s="23">
        <v>1</v>
      </c>
      <c r="B13" s="24"/>
      <c r="C13" s="25"/>
      <c r="D13" s="25"/>
      <c r="E13" s="25"/>
      <c r="F13" s="25"/>
      <c r="G13" s="25"/>
      <c r="H13" s="25"/>
      <c r="I13" s="25"/>
      <c r="J13" s="25"/>
      <c r="K13" s="25"/>
      <c r="L13" s="26"/>
      <c r="M13" s="27"/>
      <c r="N13" s="28"/>
      <c r="O13" s="29"/>
      <c r="P13" s="30"/>
      <c r="Q13" s="31"/>
    </row>
    <row r="14" spans="1:17">
      <c r="A14" s="23">
        <v>2</v>
      </c>
      <c r="B14" s="32"/>
      <c r="C14" s="33"/>
      <c r="D14" s="25"/>
      <c r="E14" s="33"/>
      <c r="F14" s="25"/>
      <c r="G14" s="25"/>
      <c r="H14" s="25"/>
      <c r="I14" s="25"/>
      <c r="J14" s="33"/>
      <c r="K14" s="25"/>
      <c r="L14" s="26"/>
      <c r="M14" s="28"/>
      <c r="N14" s="28"/>
      <c r="O14" s="29"/>
      <c r="P14" s="30"/>
      <c r="Q14" s="31"/>
    </row>
    <row r="15" spans="1:17">
      <c r="A15" s="23">
        <v>3</v>
      </c>
      <c r="B15" s="24"/>
      <c r="C15" s="25"/>
      <c r="D15" s="25"/>
      <c r="E15" s="25"/>
      <c r="F15" s="25"/>
      <c r="G15" s="25"/>
      <c r="H15" s="25"/>
      <c r="I15" s="25"/>
      <c r="J15" s="33"/>
      <c r="K15" s="25"/>
      <c r="L15" s="26"/>
      <c r="M15" s="28"/>
      <c r="N15" s="28"/>
      <c r="O15" s="29"/>
      <c r="P15" s="30"/>
      <c r="Q15" s="34"/>
    </row>
    <row r="16" spans="1:17">
      <c r="A16" s="23">
        <v>4</v>
      </c>
      <c r="B16" s="24"/>
      <c r="C16" s="25"/>
      <c r="D16" s="25"/>
      <c r="E16" s="25"/>
      <c r="F16" s="25"/>
      <c r="G16" s="25"/>
      <c r="H16" s="25"/>
      <c r="I16" s="25"/>
      <c r="J16" s="25"/>
      <c r="K16" s="25"/>
      <c r="L16" s="26"/>
      <c r="M16" s="28"/>
      <c r="N16" s="28"/>
      <c r="O16" s="29"/>
      <c r="P16" s="30"/>
      <c r="Q16" s="34"/>
    </row>
    <row r="17" spans="1:17">
      <c r="A17" s="35">
        <v>5</v>
      </c>
      <c r="B17" s="30"/>
      <c r="C17" s="30"/>
      <c r="D17" s="30"/>
      <c r="E17" s="30"/>
      <c r="F17" s="30"/>
      <c r="G17" s="30"/>
      <c r="H17" s="30"/>
      <c r="I17" s="30"/>
      <c r="J17" s="30"/>
      <c r="K17" s="30"/>
      <c r="L17" s="26"/>
      <c r="M17" s="30"/>
      <c r="N17" s="28"/>
      <c r="O17" s="30"/>
      <c r="P17" s="30"/>
      <c r="Q17" s="34"/>
    </row>
    <row r="18" spans="1:17">
      <c r="A18" s="35">
        <v>6</v>
      </c>
      <c r="B18" s="30"/>
      <c r="C18" s="30"/>
      <c r="D18" s="30"/>
      <c r="E18" s="30"/>
      <c r="F18" s="30"/>
      <c r="G18" s="30"/>
      <c r="H18" s="30"/>
      <c r="I18" s="30"/>
      <c r="J18" s="30"/>
      <c r="K18" s="30"/>
      <c r="L18" s="26"/>
      <c r="M18" s="28"/>
      <c r="N18" s="28"/>
      <c r="O18" s="30"/>
      <c r="P18" s="30"/>
      <c r="Q18" s="34"/>
    </row>
    <row r="19" spans="1:17">
      <c r="A19" s="35">
        <v>7</v>
      </c>
      <c r="B19" s="30"/>
      <c r="C19" s="30"/>
      <c r="D19" s="30"/>
      <c r="E19" s="30"/>
      <c r="F19" s="30"/>
      <c r="G19" s="30"/>
      <c r="H19" s="30"/>
      <c r="I19" s="30"/>
      <c r="J19" s="30"/>
      <c r="K19" s="30"/>
      <c r="L19" s="26"/>
      <c r="M19" s="28"/>
      <c r="N19" s="28"/>
      <c r="O19" s="30"/>
      <c r="P19" s="30"/>
      <c r="Q19" s="34"/>
    </row>
    <row r="20" spans="1:17">
      <c r="A20" s="35">
        <v>8</v>
      </c>
      <c r="B20" s="30"/>
      <c r="C20" s="30"/>
      <c r="D20" s="30"/>
      <c r="E20" s="30"/>
      <c r="F20" s="30"/>
      <c r="G20" s="30"/>
      <c r="H20" s="30"/>
      <c r="I20" s="30"/>
      <c r="J20" s="30"/>
      <c r="K20" s="30"/>
      <c r="L20" s="26"/>
      <c r="M20" s="28"/>
      <c r="N20" s="28"/>
      <c r="O20" s="30"/>
      <c r="P20" s="30"/>
      <c r="Q20" s="34"/>
    </row>
    <row r="21" spans="1:17">
      <c r="A21" s="35">
        <v>9</v>
      </c>
      <c r="B21" s="30"/>
      <c r="C21" s="30"/>
      <c r="D21" s="30"/>
      <c r="E21" s="30"/>
      <c r="F21" s="30"/>
      <c r="G21" s="30"/>
      <c r="H21" s="30"/>
      <c r="I21" s="30"/>
      <c r="J21" s="30"/>
      <c r="K21" s="30"/>
      <c r="L21" s="26"/>
      <c r="M21" s="28"/>
      <c r="N21" s="28"/>
      <c r="O21" s="30"/>
      <c r="P21" s="30"/>
      <c r="Q21" s="34"/>
    </row>
  </sheetData>
  <mergeCells count="22">
    <mergeCell ref="L7:P7"/>
    <mergeCell ref="L8:L12"/>
    <mergeCell ref="M8:M12"/>
    <mergeCell ref="N8:N12"/>
    <mergeCell ref="O8:O12"/>
    <mergeCell ref="P8:P12"/>
    <mergeCell ref="A1:Q1"/>
    <mergeCell ref="A3:A12"/>
    <mergeCell ref="B3:F6"/>
    <mergeCell ref="G3:K6"/>
    <mergeCell ref="L3:P6"/>
    <mergeCell ref="Q3:Q12"/>
    <mergeCell ref="B7:B12"/>
    <mergeCell ref="C7:C12"/>
    <mergeCell ref="D7:D12"/>
    <mergeCell ref="E7:E12"/>
    <mergeCell ref="F7:F12"/>
    <mergeCell ref="G7:G12"/>
    <mergeCell ref="H7:H12"/>
    <mergeCell ref="I7:I12"/>
    <mergeCell ref="J7:J12"/>
    <mergeCell ref="K7:K12"/>
  </mergeCells>
  <pageMargins left="0.7" right="0.7" top="0.75" bottom="0.75" header="0.3" footer="0.3"/>
</worksheet>
</file>

<file path=xl/worksheets/sheet7.xml><?xml version="1.0" encoding="utf-8"?>
<worksheet xmlns="http://schemas.openxmlformats.org/spreadsheetml/2006/main" xmlns:r="http://schemas.openxmlformats.org/officeDocument/2006/relationships">
  <sheetPr>
    <tabColor rgb="FFFF0000"/>
  </sheetPr>
  <dimension ref="A1:H22"/>
  <sheetViews>
    <sheetView workbookViewId="0">
      <selection activeCell="I12" sqref="I12"/>
    </sheetView>
  </sheetViews>
  <sheetFormatPr defaultRowHeight="12.75"/>
  <cols>
    <col min="1" max="1" width="17.42578125" customWidth="1"/>
    <col min="2" max="2" width="37.28515625" customWidth="1"/>
    <col min="3" max="3" width="14.28515625" customWidth="1"/>
    <col min="4" max="4" width="20.5703125" customWidth="1"/>
    <col min="5" max="5" width="2.42578125" bestFit="1" customWidth="1"/>
    <col min="6" max="6" width="12" bestFit="1" customWidth="1"/>
  </cols>
  <sheetData>
    <row r="1" spans="1:7">
      <c r="A1" s="20" t="s">
        <v>117</v>
      </c>
      <c r="B1" s="20" t="s">
        <v>271</v>
      </c>
      <c r="C1" s="20" t="s">
        <v>272</v>
      </c>
      <c r="D1" s="20" t="s">
        <v>273</v>
      </c>
      <c r="E1" s="20" t="s">
        <v>345</v>
      </c>
      <c r="F1" s="20" t="s">
        <v>274</v>
      </c>
      <c r="G1" s="20" t="s">
        <v>308</v>
      </c>
    </row>
    <row r="2" spans="1:7">
      <c r="A2" s="19" t="s">
        <v>334</v>
      </c>
      <c r="B2" s="19" t="s">
        <v>335</v>
      </c>
      <c r="C2">
        <v>65138052</v>
      </c>
      <c r="D2">
        <v>65138052</v>
      </c>
      <c r="F2">
        <f>D2/168593350*100</f>
        <v>38.636192945925799</v>
      </c>
      <c r="G2" t="s">
        <v>336</v>
      </c>
    </row>
    <row r="3" spans="1:7">
      <c r="A3" s="19" t="s">
        <v>332</v>
      </c>
      <c r="B3" s="19" t="s">
        <v>333</v>
      </c>
      <c r="C3">
        <v>2156742</v>
      </c>
      <c r="D3">
        <v>2156742</v>
      </c>
      <c r="F3">
        <f t="shared" ref="F3:F4" si="0">D3/168593350*100</f>
        <v>1.2792568627410275</v>
      </c>
      <c r="G3" t="s">
        <v>336</v>
      </c>
    </row>
    <row r="4" spans="1:7">
      <c r="A4" s="19" t="s">
        <v>337</v>
      </c>
      <c r="B4" s="19" t="s">
        <v>338</v>
      </c>
      <c r="C4">
        <v>1839317</v>
      </c>
      <c r="D4">
        <v>1839317</v>
      </c>
      <c r="F4">
        <f t="shared" si="0"/>
        <v>1.0909783808198841</v>
      </c>
      <c r="G4" t="s">
        <v>336</v>
      </c>
    </row>
    <row r="5" spans="1:7">
      <c r="A5" s="19" t="s">
        <v>40</v>
      </c>
      <c r="B5" s="19" t="s">
        <v>40</v>
      </c>
    </row>
    <row r="6" spans="1:7">
      <c r="A6" s="19" t="s">
        <v>40</v>
      </c>
      <c r="B6" s="19" t="s">
        <v>40</v>
      </c>
    </row>
    <row r="7" spans="1:7">
      <c r="A7" s="19" t="s">
        <v>40</v>
      </c>
      <c r="B7" s="19" t="s">
        <v>40</v>
      </c>
    </row>
    <row r="8" spans="1:7">
      <c r="A8" s="19" t="s">
        <v>40</v>
      </c>
      <c r="B8" s="19" t="s">
        <v>40</v>
      </c>
    </row>
    <row r="9" spans="1:7">
      <c r="A9" s="19" t="s">
        <v>40</v>
      </c>
      <c r="B9" s="19" t="s">
        <v>40</v>
      </c>
    </row>
    <row r="10" spans="1:7">
      <c r="A10" s="19" t="s">
        <v>40</v>
      </c>
      <c r="B10" s="19" t="s">
        <v>40</v>
      </c>
    </row>
    <row r="11" spans="1:7">
      <c r="A11" s="19" t="s">
        <v>40</v>
      </c>
      <c r="B11" s="19" t="s">
        <v>40</v>
      </c>
    </row>
    <row r="12" spans="1:7">
      <c r="A12" s="19" t="s">
        <v>40</v>
      </c>
      <c r="B12" s="19" t="s">
        <v>40</v>
      </c>
    </row>
    <row r="13" spans="1:7">
      <c r="A13" s="19" t="s">
        <v>40</v>
      </c>
      <c r="B13" s="19" t="s">
        <v>40</v>
      </c>
    </row>
    <row r="14" spans="1:7">
      <c r="A14" s="19" t="s">
        <v>40</v>
      </c>
      <c r="B14" s="19" t="s">
        <v>40</v>
      </c>
    </row>
    <row r="15" spans="1:7">
      <c r="A15" s="19" t="s">
        <v>40</v>
      </c>
      <c r="B15" s="19" t="s">
        <v>40</v>
      </c>
    </row>
    <row r="16" spans="1:7">
      <c r="A16" s="19" t="s">
        <v>40</v>
      </c>
      <c r="B16" s="19" t="s">
        <v>40</v>
      </c>
    </row>
    <row r="17" spans="1:8">
      <c r="A17" s="19" t="s">
        <v>40</v>
      </c>
      <c r="B17" s="19" t="s">
        <v>40</v>
      </c>
    </row>
    <row r="18" spans="1:8">
      <c r="A18" s="19" t="s">
        <v>40</v>
      </c>
      <c r="B18" s="19" t="s">
        <v>40</v>
      </c>
    </row>
    <row r="19" spans="1:8">
      <c r="A19" s="19" t="s">
        <v>40</v>
      </c>
      <c r="B19" s="19" t="s">
        <v>40</v>
      </c>
    </row>
    <row r="22" spans="1:8">
      <c r="H22" s="1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Annexure</vt:lpstr>
      <vt:lpstr>Table I</vt:lpstr>
      <vt:lpstr>Table-II</vt:lpstr>
      <vt:lpstr>Table-III</vt:lpstr>
      <vt:lpstr>Table IV</vt:lpstr>
      <vt:lpstr>Table-V</vt:lpstr>
      <vt:lpstr>PublicGE1%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cp:lastPrinted>2023-01-07T06:39:19Z</cp:lastPrinted>
  <dcterms:created xsi:type="dcterms:W3CDTF">2006-06-30T07:38:37Z</dcterms:created>
  <dcterms:modified xsi:type="dcterms:W3CDTF">2026-10-05T17:40:41Z</dcterms:modified>
</cp:coreProperties>
</file>